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Course Enrolment Guide\2022\A&amp;SS\BSSCPS_BSSCHPS (2022 Autumn and thereafter)\"/>
    </mc:Choice>
  </mc:AlternateContent>
  <bookViews>
    <workbookView xWindow="0" yWindow="0" windowWidth="19200" windowHeight="21000" firstSheet="3" activeTab="6"/>
  </bookViews>
  <sheets>
    <sheet name="Study Plan Template" sheetId="2" state="hidden" r:id="rId1"/>
    <sheet name="Study Progression Schedule " sheetId="5" state="hidden" r:id="rId2"/>
    <sheet name="Study Progression Schedule (2)" sheetId="6" state="hidden" r:id="rId3"/>
    <sheet name="Course Enrollment Guide 科目註冊指引" sheetId="9" r:id="rId4"/>
    <sheet name="建議科目註冊計劃" sheetId="7" r:id="rId5"/>
    <sheet name="科目開設時間表" sheetId="3" r:id="rId6"/>
    <sheet name="學業規劃表" sheetId="4" r:id="rId7"/>
    <sheet name="所有科目" sheetId="8" r:id="rId8"/>
  </sheets>
  <externalReferences>
    <externalReference r:id="rId9"/>
  </externalReferences>
  <definedNames>
    <definedName name="_xlnm._FilterDatabase" localSheetId="1" hidden="1">'Study Progression Schedule '!$B$2:$K$71</definedName>
    <definedName name="_xlnm._FilterDatabase" localSheetId="2" hidden="1">'Study Progression Schedule (2)'!$B$2:$K$71</definedName>
    <definedName name="_xlnm._FilterDatabase" localSheetId="4" hidden="1">建議科目註冊計劃!$B$3:$K$44</definedName>
    <definedName name="_xlnm._FilterDatabase" localSheetId="7" hidden="1">所有科目!$A$2:$S$112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7" l="1"/>
  <c r="I41" i="7"/>
  <c r="F39" i="7"/>
  <c r="H41" i="7" s="1"/>
  <c r="E39" i="7"/>
  <c r="I33" i="7"/>
  <c r="I29" i="7"/>
  <c r="I18" i="7"/>
  <c r="F27" i="7"/>
  <c r="E27" i="7"/>
  <c r="F31" i="7"/>
  <c r="E31" i="7"/>
  <c r="I12" i="7"/>
  <c r="I36" i="7"/>
  <c r="I21" i="7"/>
  <c r="H22" i="4"/>
  <c r="H23" i="4"/>
  <c r="H24" i="4"/>
  <c r="G22" i="4"/>
  <c r="G23" i="4"/>
  <c r="G24" i="4"/>
  <c r="G5" i="4"/>
  <c r="H5" i="4"/>
  <c r="G6" i="4"/>
  <c r="H6" i="4"/>
  <c r="G7" i="4"/>
  <c r="H7" i="4"/>
  <c r="G8" i="4"/>
  <c r="H8" i="4"/>
  <c r="H21" i="4" l="1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3" i="4"/>
  <c r="G13" i="4"/>
  <c r="H12" i="4"/>
  <c r="G12" i="4"/>
  <c r="H10" i="4"/>
  <c r="G10" i="4"/>
  <c r="H9" i="4"/>
  <c r="G9" i="4"/>
  <c r="F35" i="7"/>
  <c r="H36" i="7" s="1"/>
  <c r="E35" i="7"/>
  <c r="F32" i="7"/>
  <c r="H33" i="7" s="1"/>
  <c r="E32" i="7"/>
  <c r="F28" i="7"/>
  <c r="H29" i="7" s="1"/>
  <c r="E28" i="7"/>
  <c r="F23" i="7"/>
  <c r="E23" i="7"/>
  <c r="F20" i="7"/>
  <c r="E20" i="7"/>
  <c r="F17" i="7"/>
  <c r="E17" i="7"/>
  <c r="F16" i="7"/>
  <c r="E16" i="7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F15" i="4" s="1"/>
  <c r="C78" i="8"/>
  <c r="F16" i="4" s="1"/>
  <c r="C79" i="8"/>
  <c r="F17" i="4" s="1"/>
  <c r="C80" i="8"/>
  <c r="D27" i="7" s="1"/>
  <c r="C81" i="8"/>
  <c r="F19" i="4" s="1"/>
  <c r="C82" i="8"/>
  <c r="D35" i="7" s="1"/>
  <c r="C83" i="8"/>
  <c r="D31" i="7" s="1"/>
  <c r="C84" i="8"/>
  <c r="F22" i="4" s="1"/>
  <c r="C85" i="8"/>
  <c r="C86" i="8"/>
  <c r="F24" i="4" s="1"/>
  <c r="C87" i="8"/>
  <c r="C88" i="8"/>
  <c r="C89" i="8"/>
  <c r="C90" i="8"/>
  <c r="C91" i="8"/>
  <c r="C92" i="8"/>
  <c r="C93" i="8"/>
  <c r="C94" i="8"/>
  <c r="C95" i="8"/>
  <c r="C96" i="8"/>
  <c r="F5" i="4" s="1"/>
  <c r="C97" i="8"/>
  <c r="F8" i="4" s="1"/>
  <c r="C98" i="8"/>
  <c r="F6" i="4" s="1"/>
  <c r="C99" i="8"/>
  <c r="F9" i="4" s="1"/>
  <c r="C100" i="8"/>
  <c r="F7" i="4" s="1"/>
  <c r="C101" i="8"/>
  <c r="D12" i="3" s="1"/>
  <c r="C102" i="8"/>
  <c r="F12" i="4" s="1"/>
  <c r="C103" i="8"/>
  <c r="D14" i="3" s="1"/>
  <c r="C104" i="8"/>
  <c r="C105" i="8"/>
  <c r="C106" i="8"/>
  <c r="C107" i="8"/>
  <c r="C108" i="8"/>
  <c r="C109" i="8"/>
  <c r="C110" i="8"/>
  <c r="C111" i="8"/>
  <c r="C112" i="8"/>
  <c r="C3" i="8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15" i="3" l="1"/>
  <c r="D19" i="3"/>
  <c r="D32" i="7"/>
  <c r="F10" i="4"/>
  <c r="F20" i="4"/>
  <c r="D23" i="7"/>
  <c r="D10" i="3"/>
  <c r="D22" i="3"/>
  <c r="D16" i="7"/>
  <c r="F18" i="4"/>
  <c r="D11" i="3"/>
  <c r="F23" i="4"/>
  <c r="D39" i="7"/>
  <c r="D9" i="3"/>
  <c r="D13" i="3"/>
  <c r="D17" i="3"/>
  <c r="D21" i="3"/>
  <c r="D20" i="7"/>
  <c r="F13" i="4"/>
  <c r="D7" i="3"/>
  <c r="D17" i="7"/>
  <c r="F21" i="4"/>
  <c r="D8" i="3"/>
  <c r="D16" i="3"/>
  <c r="D20" i="3"/>
  <c r="D28" i="7"/>
  <c r="D18" i="3"/>
  <c r="H43" i="7"/>
  <c r="I24" i="7"/>
  <c r="I44" i="7" s="1"/>
  <c r="H24" i="7"/>
  <c r="H44" i="7" s="1"/>
  <c r="I67" i="6" l="1"/>
  <c r="H67" i="6"/>
  <c r="I63" i="6"/>
  <c r="H63" i="6"/>
  <c r="I58" i="6"/>
  <c r="H58" i="6"/>
  <c r="I56" i="6"/>
  <c r="H56" i="6"/>
  <c r="I50" i="6"/>
  <c r="H50" i="6"/>
  <c r="I43" i="6"/>
  <c r="H43" i="6"/>
  <c r="I41" i="6"/>
  <c r="H41" i="6"/>
  <c r="I35" i="6"/>
  <c r="H35" i="6"/>
  <c r="I28" i="6"/>
  <c r="H28" i="6"/>
  <c r="I26" i="6"/>
  <c r="H26" i="6"/>
  <c r="I22" i="6"/>
  <c r="H22" i="6"/>
  <c r="I15" i="6"/>
  <c r="H15" i="6"/>
  <c r="I12" i="6"/>
  <c r="H12" i="6"/>
  <c r="I7" i="6"/>
  <c r="H7" i="6"/>
  <c r="I71" i="6" l="1"/>
  <c r="H71" i="6"/>
  <c r="H67" i="5"/>
  <c r="I58" i="5"/>
  <c r="H58" i="5"/>
  <c r="I43" i="5"/>
  <c r="H43" i="5"/>
  <c r="H28" i="5"/>
  <c r="I67" i="5"/>
  <c r="I63" i="5"/>
  <c r="H63" i="5"/>
  <c r="H56" i="5"/>
  <c r="I28" i="5"/>
  <c r="I56" i="5"/>
  <c r="I50" i="5"/>
  <c r="H50" i="5"/>
  <c r="I26" i="5"/>
  <c r="H12" i="5"/>
  <c r="I15" i="5"/>
  <c r="H15" i="5"/>
  <c r="I41" i="5"/>
  <c r="H41" i="5"/>
  <c r="I35" i="5"/>
  <c r="H35" i="5"/>
  <c r="H26" i="5"/>
  <c r="I22" i="5"/>
  <c r="H22" i="5"/>
  <c r="I12" i="5"/>
  <c r="I7" i="5"/>
  <c r="H7" i="5"/>
  <c r="I71" i="5" l="1"/>
  <c r="H71" i="5"/>
</calcChain>
</file>

<file path=xl/sharedStrings.xml><?xml version="1.0" encoding="utf-8"?>
<sst xmlns="http://schemas.openxmlformats.org/spreadsheetml/2006/main" count="1149" uniqueCount="306">
  <si>
    <t>Course code</t>
  </si>
  <si>
    <t>Course title</t>
  </si>
  <si>
    <t>Length in term(s)</t>
  </si>
  <si>
    <t xml:space="preserve">Credit </t>
  </si>
  <si>
    <t>RV</t>
  </si>
  <si>
    <t>Autumn</t>
  </si>
  <si>
    <t>Spring</t>
  </si>
  <si>
    <t>Summer</t>
  </si>
  <si>
    <t>Completion/ Planned Enrolment Term</t>
  </si>
  <si>
    <t>Study Progression Schedule (Course Enrolment Plan)</t>
  </si>
  <si>
    <t>Credits Sub-total by Term</t>
  </si>
  <si>
    <t>RV sub-total by Term</t>
  </si>
  <si>
    <t>Total Credits Required for the Programme</t>
  </si>
  <si>
    <t>Completion/ Planned 
Enrolment Term</t>
  </si>
  <si>
    <t>Course Code</t>
  </si>
  <si>
    <t>Course Title</t>
  </si>
  <si>
    <t>Study Plan</t>
  </si>
  <si>
    <t>Course Passed?</t>
  </si>
  <si>
    <t>Term</t>
  </si>
  <si>
    <t>Course</t>
  </si>
  <si>
    <t>Code</t>
  </si>
  <si>
    <t>Length</t>
  </si>
  <si>
    <t>in Terms</t>
  </si>
  <si>
    <t>Credits</t>
  </si>
  <si>
    <t>Note:</t>
  </si>
  <si>
    <t>Compulsory</t>
  </si>
  <si>
    <t>✓: Course planned for presentation in this term</t>
    <phoneticPr fontId="10" type="noConversion"/>
  </si>
  <si>
    <t>Compulsory/ Elective</t>
    <phoneticPr fontId="10" type="noConversion"/>
  </si>
  <si>
    <t>Elective</t>
  </si>
  <si>
    <t>English and Communications for Business I</t>
  </si>
  <si>
    <t>Spring</t>
    <phoneticPr fontId="10" type="noConversion"/>
  </si>
  <si>
    <r>
      <rPr>
        <b/>
        <u/>
        <sz val="11"/>
        <color theme="1"/>
        <rFont val="Calibri"/>
        <family val="2"/>
        <scheme val="minor"/>
      </rPr>
      <t>Check list of other requirements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(tick in the box as appropriate)</t>
    </r>
  </si>
  <si>
    <t>Label</t>
  </si>
  <si>
    <t>BUS B103</t>
  </si>
  <si>
    <t>RV from previous term(s)</t>
  </si>
  <si>
    <t>one free choice</t>
  </si>
  <si>
    <t>Year 1 Study (22/23)</t>
  </si>
  <si>
    <t>F</t>
  </si>
  <si>
    <t>BIS B123</t>
  </si>
  <si>
    <t>Business Computing Applications</t>
  </si>
  <si>
    <t>English and Communications for Business II</t>
  </si>
  <si>
    <t>BUS B104</t>
  </si>
  <si>
    <t>MGT B399</t>
  </si>
  <si>
    <t>Management Policy and Strategy</t>
  </si>
  <si>
    <t>ACT B210</t>
  </si>
  <si>
    <t>Introduction to Accounting</t>
  </si>
  <si>
    <t>BUS B273</t>
  </si>
  <si>
    <t>Quantitative Analysis for Business</t>
  </si>
  <si>
    <t>ECON A231</t>
  </si>
  <si>
    <t>ECON A232</t>
  </si>
  <si>
    <t>Introduction to Microeconomics</t>
  </si>
  <si>
    <t>Introduction to Macroeconomics</t>
  </si>
  <si>
    <t>FIN B280</t>
  </si>
  <si>
    <t>Introduction to Financial Management</t>
  </si>
  <si>
    <t>LAW B262</t>
  </si>
  <si>
    <t>Business Law I</t>
  </si>
  <si>
    <t>Principles and Practices of Management</t>
  </si>
  <si>
    <t>MKT B250</t>
  </si>
  <si>
    <t>Introduction to Marketing</t>
  </si>
  <si>
    <t>ACT B304</t>
  </si>
  <si>
    <t>Accounting Information Systems</t>
  </si>
  <si>
    <t>ACT B313</t>
  </si>
  <si>
    <t>Management and Cost Accounting</t>
  </si>
  <si>
    <t>ACT B331</t>
  </si>
  <si>
    <t>ACT B332</t>
  </si>
  <si>
    <t>Company Accounting I</t>
  </si>
  <si>
    <t>Company Accounting II</t>
  </si>
  <si>
    <t>Advanced Management Accounting</t>
  </si>
  <si>
    <t>Advanced Financial Reporting and Analysis I</t>
  </si>
  <si>
    <t>ACT B414</t>
  </si>
  <si>
    <t>ACT B416</t>
  </si>
  <si>
    <t>ACT B417</t>
  </si>
  <si>
    <t>Taxation I</t>
  </si>
  <si>
    <t>Auditing I</t>
  </si>
  <si>
    <t>Auditing II</t>
  </si>
  <si>
    <t>BUS B368</t>
  </si>
  <si>
    <t>Business Issues and Ethics</t>
  </si>
  <si>
    <t>LAW B333</t>
  </si>
  <si>
    <t>Company Law I</t>
  </si>
  <si>
    <t>ACT B415</t>
  </si>
  <si>
    <t>Taxation II</t>
  </si>
  <si>
    <t>FIN B388</t>
  </si>
  <si>
    <t>Banking System</t>
  </si>
  <si>
    <t>Global Issues in Management</t>
  </si>
  <si>
    <t>CD</t>
  </si>
  <si>
    <t>Year 2 Study (23/24)</t>
  </si>
  <si>
    <t>MGT B240</t>
  </si>
  <si>
    <t>ACC</t>
  </si>
  <si>
    <t>Year 3 Study (24/25)</t>
  </si>
  <si>
    <t>ACT B405</t>
  </si>
  <si>
    <t>IB B397</t>
  </si>
  <si>
    <t>ACT B407</t>
  </si>
  <si>
    <t>BUS</t>
  </si>
  <si>
    <t>Year 4 Study (25/26)</t>
  </si>
  <si>
    <t>Year 5 Study (26/27)</t>
  </si>
  <si>
    <t>Enter Completion/ Planned Enrolment Term below</t>
  </si>
  <si>
    <t>Year 1 Study (2022/23)</t>
  </si>
  <si>
    <t>Year 2 Study (2023/24)</t>
  </si>
  <si>
    <t>Year 3 Study (2024/25)</t>
  </si>
  <si>
    <t>Year 4 Study (2025/26)</t>
  </si>
  <si>
    <t>Study Progression Plan for Course Enrolment</t>
  </si>
  <si>
    <t>Registration Value (RV)</t>
    <phoneticPr fontId="10" type="noConversion"/>
  </si>
  <si>
    <t>The University will follow the planned course presentation schedule as far as possible but may make changes if necessary.  Please check back often for the most up to date information.</t>
    <phoneticPr fontId="10" type="noConversion"/>
  </si>
  <si>
    <t>Credits 
Sub-total by Term</t>
  </si>
  <si>
    <t>1st Year of Study (2022/23)</t>
  </si>
  <si>
    <t>2nd year of Study (2023/24)</t>
  </si>
  <si>
    <t>3rd Year of Study (2024/25)</t>
  </si>
  <si>
    <t>4th Year of Study (2025/26)</t>
  </si>
  <si>
    <r>
      <t>Programme Regulations (</t>
    </r>
    <r>
      <rPr>
        <b/>
        <sz val="11"/>
        <color rgb="FFFF0000"/>
        <rFont val="Calibri"/>
        <family val="2"/>
        <scheme val="minor"/>
      </rPr>
      <t>Link</t>
    </r>
    <r>
      <rPr>
        <b/>
        <sz val="11"/>
        <rFont val="Calibri"/>
        <family val="2"/>
        <scheme val="minor"/>
      </rPr>
      <t>)</t>
    </r>
  </si>
  <si>
    <t>Recommended Year of study</t>
  </si>
  <si>
    <t>Offer Term</t>
  </si>
  <si>
    <t>Remarks</t>
  </si>
  <si>
    <t>Foundation level &lt;= 40 credits</t>
  </si>
  <si>
    <t>Note: Columns with blue filled are to be completed by student</t>
  </si>
  <si>
    <r>
      <t>Programme Requirements (</t>
    </r>
    <r>
      <rPr>
        <b/>
        <sz val="11"/>
        <color rgb="FFFF0000"/>
        <rFont val="Calibri"/>
        <family val="2"/>
        <scheme val="minor"/>
      </rPr>
      <t>Link</t>
    </r>
    <r>
      <rPr>
        <b/>
        <sz val="11"/>
        <rFont val="Calibri"/>
        <family val="2"/>
        <scheme val="minor"/>
      </rPr>
      <t>)</t>
    </r>
  </si>
  <si>
    <t>Note: Column with yellow filled for students' use</t>
  </si>
  <si>
    <t>Note: Registration Value (RV) equals credits divided by length in terms</t>
  </si>
  <si>
    <t>Offering schedule of 5-credit DL Courses in A&amp;SS</t>
  </si>
  <si>
    <r>
      <rPr>
        <b/>
        <sz val="9"/>
        <rFont val="Times New Roman"/>
        <family val="1"/>
      </rPr>
      <t>Course code</t>
    </r>
  </si>
  <si>
    <r>
      <rPr>
        <b/>
        <sz val="9"/>
        <rFont val="Times New Roman"/>
        <family val="1"/>
      </rPr>
      <t>Length (terms)</t>
    </r>
  </si>
  <si>
    <r>
      <rPr>
        <b/>
        <sz val="9"/>
        <rFont val="Times New Roman"/>
        <family val="1"/>
      </rPr>
      <t>Credits</t>
    </r>
  </si>
  <si>
    <r>
      <rPr>
        <sz val="9"/>
        <rFont val="Times New Roman"/>
        <family val="1"/>
      </rPr>
      <t>Spr 23</t>
    </r>
  </si>
  <si>
    <t>Sum 23</t>
  </si>
  <si>
    <r>
      <rPr>
        <sz val="9"/>
        <rFont val="Times New Roman"/>
        <family val="1"/>
      </rPr>
      <t>Aut 23</t>
    </r>
  </si>
  <si>
    <r>
      <rPr>
        <sz val="9"/>
        <rFont val="Times New Roman"/>
        <family val="1"/>
      </rPr>
      <t>Spr 24</t>
    </r>
  </si>
  <si>
    <t>Sum 24</t>
  </si>
  <si>
    <r>
      <rPr>
        <sz val="9"/>
        <rFont val="Times New Roman"/>
        <family val="1"/>
      </rPr>
      <t>Aut 24</t>
    </r>
  </si>
  <si>
    <r>
      <rPr>
        <sz val="9"/>
        <rFont val="Times New Roman"/>
        <family val="1"/>
      </rPr>
      <t>Spr 25</t>
    </r>
  </si>
  <si>
    <t>Sum 25</t>
  </si>
  <si>
    <r>
      <rPr>
        <sz val="9"/>
        <rFont val="Times New Roman"/>
        <family val="1"/>
      </rPr>
      <t>Aut 25</t>
    </r>
  </si>
  <si>
    <r>
      <rPr>
        <sz val="9"/>
        <rFont val="Times New Roman"/>
        <family val="1"/>
      </rPr>
      <t>Spr 26</t>
    </r>
  </si>
  <si>
    <t>Sum 26</t>
  </si>
  <si>
    <r>
      <rPr>
        <sz val="9"/>
        <rFont val="Times New Roman"/>
        <family val="1"/>
      </rPr>
      <t>Aut 26</t>
    </r>
  </si>
  <si>
    <r>
      <rPr>
        <sz val="9"/>
        <rFont val="Times New Roman"/>
        <family val="1"/>
      </rPr>
      <t>Spr 27</t>
    </r>
  </si>
  <si>
    <t>Sum 27</t>
  </si>
  <si>
    <r>
      <rPr>
        <sz val="9"/>
        <rFont val="Times New Roman"/>
        <family val="1"/>
      </rPr>
      <t>CHIN A162C</t>
    </r>
  </si>
  <si>
    <r>
      <rPr>
        <sz val="8"/>
        <rFont val="Times New Roman"/>
        <family val="1"/>
      </rPr>
      <t>√</t>
    </r>
  </si>
  <si>
    <r>
      <rPr>
        <sz val="9"/>
        <rFont val="Times New Roman"/>
        <family val="1"/>
      </rPr>
      <t>CHIN A163C</t>
    </r>
  </si>
  <si>
    <r>
      <rPr>
        <sz val="9"/>
        <rFont val="Times New Roman"/>
        <family val="1"/>
      </rPr>
      <t>CHIN A171C</t>
    </r>
  </si>
  <si>
    <r>
      <rPr>
        <sz val="9"/>
        <rFont val="Times New Roman"/>
        <family val="1"/>
      </rPr>
      <t>CHIN A172C</t>
    </r>
  </si>
  <si>
    <r>
      <rPr>
        <sz val="9"/>
        <rFont val="Times New Roman"/>
        <family val="1"/>
      </rPr>
      <t>CHIN A202C</t>
    </r>
  </si>
  <si>
    <r>
      <rPr>
        <sz val="9"/>
        <rFont val="Times New Roman"/>
        <family val="1"/>
      </rPr>
      <t>CHIN A213C</t>
    </r>
  </si>
  <si>
    <r>
      <rPr>
        <sz val="9"/>
        <rFont val="Times New Roman"/>
        <family val="1"/>
      </rPr>
      <t>CHIN A240C</t>
    </r>
  </si>
  <si>
    <r>
      <rPr>
        <sz val="9"/>
        <rFont val="Times New Roman"/>
        <family val="1"/>
      </rPr>
      <t>CHIN A264C</t>
    </r>
  </si>
  <si>
    <r>
      <rPr>
        <sz val="9"/>
        <rFont val="Times New Roman"/>
        <family val="1"/>
      </rPr>
      <t>CHIN A265C</t>
    </r>
  </si>
  <si>
    <r>
      <rPr>
        <sz val="9"/>
        <rFont val="Times New Roman"/>
        <family val="1"/>
      </rPr>
      <t>CHIN A270C</t>
    </r>
  </si>
  <si>
    <r>
      <rPr>
        <sz val="9"/>
        <rFont val="Times New Roman"/>
        <family val="1"/>
      </rPr>
      <t>CHIN A272C</t>
    </r>
  </si>
  <si>
    <r>
      <rPr>
        <sz val="9"/>
        <rFont val="Times New Roman"/>
        <family val="1"/>
      </rPr>
      <t>CHIN A273C</t>
    </r>
  </si>
  <si>
    <r>
      <rPr>
        <sz val="9"/>
        <rFont val="Times New Roman"/>
        <family val="1"/>
      </rPr>
      <t>CHIN A274C</t>
    </r>
  </si>
  <si>
    <r>
      <rPr>
        <sz val="9"/>
        <rFont val="Times New Roman"/>
        <family val="1"/>
      </rPr>
      <t>CHIN A281C</t>
    </r>
  </si>
  <si>
    <r>
      <rPr>
        <sz val="9"/>
        <rFont val="Times New Roman"/>
        <family val="1"/>
      </rPr>
      <t>CHIN A282C</t>
    </r>
  </si>
  <si>
    <r>
      <rPr>
        <sz val="9"/>
        <rFont val="Times New Roman"/>
        <family val="1"/>
      </rPr>
      <t>CHIN A291C</t>
    </r>
  </si>
  <si>
    <r>
      <rPr>
        <sz val="9"/>
        <rFont val="Times New Roman"/>
        <family val="1"/>
      </rPr>
      <t>CHIN A293C</t>
    </r>
  </si>
  <si>
    <r>
      <rPr>
        <sz val="9"/>
        <rFont val="Times New Roman"/>
        <family val="1"/>
      </rPr>
      <t>CHIN A350C</t>
    </r>
  </si>
  <si>
    <r>
      <rPr>
        <sz val="9"/>
        <rFont val="Times New Roman"/>
        <family val="1"/>
      </rPr>
      <t>CHIN A360C</t>
    </r>
  </si>
  <si>
    <r>
      <rPr>
        <sz val="9"/>
        <rFont val="Times New Roman"/>
        <family val="1"/>
      </rPr>
      <t>CHIN A361C</t>
    </r>
  </si>
  <si>
    <r>
      <rPr>
        <sz val="9"/>
        <rFont val="Times New Roman"/>
        <family val="1"/>
      </rPr>
      <t>CHIN A362C</t>
    </r>
  </si>
  <si>
    <r>
      <rPr>
        <sz val="9"/>
        <rFont val="Times New Roman"/>
        <family val="1"/>
      </rPr>
      <t>CHIN A366C</t>
    </r>
  </si>
  <si>
    <r>
      <rPr>
        <sz val="9"/>
        <rFont val="Times New Roman"/>
        <family val="1"/>
      </rPr>
      <t>CHIN A371C</t>
    </r>
  </si>
  <si>
    <r>
      <rPr>
        <sz val="9"/>
        <rFont val="Times New Roman"/>
        <family val="1"/>
      </rPr>
      <t>CHIN A372C</t>
    </r>
  </si>
  <si>
    <r>
      <rPr>
        <sz val="9"/>
        <rFont val="Times New Roman"/>
        <family val="1"/>
      </rPr>
      <t>CHIN A373B</t>
    </r>
  </si>
  <si>
    <r>
      <rPr>
        <sz val="9"/>
        <rFont val="Times New Roman"/>
        <family val="1"/>
      </rPr>
      <t>CHIN A381C</t>
    </r>
  </si>
  <si>
    <r>
      <rPr>
        <sz val="9"/>
        <rFont val="Times New Roman"/>
        <family val="1"/>
      </rPr>
      <t>CHIN A383C</t>
    </r>
  </si>
  <si>
    <r>
      <rPr>
        <sz val="9"/>
        <rFont val="Times New Roman"/>
        <family val="1"/>
      </rPr>
      <t>CHIN A384C</t>
    </r>
  </si>
  <si>
    <r>
      <rPr>
        <sz val="9"/>
        <rFont val="Times New Roman"/>
        <family val="1"/>
      </rPr>
      <t>CHIN A391C</t>
    </r>
  </si>
  <si>
    <r>
      <rPr>
        <sz val="9"/>
        <rFont val="Times New Roman"/>
        <family val="1"/>
      </rPr>
      <t>CHIN A392C</t>
    </r>
  </si>
  <si>
    <r>
      <rPr>
        <sz val="9"/>
        <rFont val="Times New Roman"/>
        <family val="1"/>
      </rPr>
      <t>CHST A303C</t>
    </r>
  </si>
  <si>
    <r>
      <rPr>
        <sz val="9"/>
        <rFont val="Times New Roman"/>
        <family val="1"/>
      </rPr>
      <t>CHST A304C</t>
    </r>
  </si>
  <si>
    <r>
      <rPr>
        <sz val="9"/>
        <rFont val="Times New Roman"/>
        <family val="1"/>
      </rPr>
      <t>ECON A202C</t>
    </r>
  </si>
  <si>
    <r>
      <rPr>
        <sz val="9"/>
        <rFont val="Times New Roman"/>
        <family val="1"/>
      </rPr>
      <t>ECON A203</t>
    </r>
  </si>
  <si>
    <r>
      <rPr>
        <sz val="9"/>
        <rFont val="Times New Roman"/>
        <family val="1"/>
      </rPr>
      <t>ECON A231</t>
    </r>
  </si>
  <si>
    <r>
      <rPr>
        <sz val="9"/>
        <rFont val="Times New Roman"/>
        <family val="1"/>
      </rPr>
      <t>ECON A231C</t>
    </r>
  </si>
  <si>
    <r>
      <rPr>
        <sz val="9"/>
        <rFont val="Times New Roman"/>
        <family val="1"/>
      </rPr>
      <t>ECON A232</t>
    </r>
  </si>
  <si>
    <r>
      <rPr>
        <sz val="9"/>
        <rFont val="Times New Roman"/>
        <family val="1"/>
      </rPr>
      <t>ECON A232C</t>
    </r>
  </si>
  <si>
    <r>
      <rPr>
        <sz val="9"/>
        <rFont val="Times New Roman"/>
        <family val="1"/>
      </rPr>
      <t>ECON A305</t>
    </r>
  </si>
  <si>
    <r>
      <rPr>
        <sz val="9"/>
        <rFont val="Times New Roman"/>
        <family val="1"/>
      </rPr>
      <t>ECON A311</t>
    </r>
  </si>
  <si>
    <r>
      <rPr>
        <sz val="9"/>
        <rFont val="Times New Roman"/>
        <family val="1"/>
      </rPr>
      <t>ECON A312</t>
    </r>
  </si>
  <si>
    <r>
      <rPr>
        <sz val="9"/>
        <rFont val="Times New Roman"/>
        <family val="1"/>
      </rPr>
      <t>ECON A313</t>
    </r>
  </si>
  <si>
    <r>
      <rPr>
        <sz val="9"/>
        <rFont val="Times New Roman"/>
        <family val="1"/>
      </rPr>
      <t>ECON A314</t>
    </r>
  </si>
  <si>
    <r>
      <rPr>
        <sz val="9"/>
        <rFont val="Times New Roman"/>
        <family val="1"/>
      </rPr>
      <t>ECON A316</t>
    </r>
  </si>
  <si>
    <r>
      <rPr>
        <sz val="9"/>
        <rFont val="Times New Roman"/>
        <family val="1"/>
      </rPr>
      <t>ECON A317</t>
    </r>
  </si>
  <si>
    <r>
      <rPr>
        <sz val="9"/>
        <rFont val="Times New Roman"/>
        <family val="1"/>
      </rPr>
      <t>ECON A318</t>
    </r>
  </si>
  <si>
    <r>
      <rPr>
        <sz val="9"/>
        <rFont val="Times New Roman"/>
        <family val="1"/>
      </rPr>
      <t>ENGL A090</t>
    </r>
  </si>
  <si>
    <r>
      <rPr>
        <sz val="9"/>
        <rFont val="Times New Roman"/>
        <family val="1"/>
      </rPr>
      <t>ENGL A101</t>
    </r>
  </si>
  <si>
    <r>
      <rPr>
        <sz val="9"/>
        <rFont val="Times New Roman"/>
        <family val="1"/>
      </rPr>
      <t>ENGL A122</t>
    </r>
  </si>
  <si>
    <r>
      <rPr>
        <sz val="9"/>
        <rFont val="Times New Roman"/>
        <family val="1"/>
      </rPr>
      <t>ENGL A131</t>
    </r>
  </si>
  <si>
    <r>
      <rPr>
        <sz val="9"/>
        <rFont val="Times New Roman"/>
        <family val="1"/>
      </rPr>
      <t>ENGL A132</t>
    </r>
  </si>
  <si>
    <r>
      <rPr>
        <sz val="9"/>
        <rFont val="Times New Roman"/>
        <family val="1"/>
      </rPr>
      <t>ENGL A200</t>
    </r>
  </si>
  <si>
    <r>
      <rPr>
        <sz val="9"/>
        <rFont val="Times New Roman"/>
        <family val="1"/>
      </rPr>
      <t>ENGL A202</t>
    </r>
  </si>
  <si>
    <r>
      <rPr>
        <sz val="9"/>
        <rFont val="Times New Roman"/>
        <family val="1"/>
      </rPr>
      <t>ENGL A231</t>
    </r>
  </si>
  <si>
    <r>
      <rPr>
        <sz val="9"/>
        <rFont val="Times New Roman"/>
        <family val="1"/>
      </rPr>
      <t>ENGL A232</t>
    </r>
  </si>
  <si>
    <r>
      <rPr>
        <sz val="9"/>
        <rFont val="Times New Roman"/>
        <family val="1"/>
      </rPr>
      <t>ENGL A336</t>
    </r>
  </si>
  <si>
    <r>
      <rPr>
        <sz val="9"/>
        <rFont val="Times New Roman"/>
        <family val="1"/>
      </rPr>
      <t>ENGL A337</t>
    </r>
  </si>
  <si>
    <r>
      <rPr>
        <sz val="9"/>
        <rFont val="Times New Roman"/>
        <family val="1"/>
      </rPr>
      <t>GCST A216</t>
    </r>
  </si>
  <si>
    <r>
      <rPr>
        <sz val="9"/>
        <rFont val="Times New Roman"/>
        <family val="1"/>
      </rPr>
      <t>LANG A330</t>
    </r>
  </si>
  <si>
    <r>
      <rPr>
        <sz val="9"/>
        <rFont val="Times New Roman"/>
        <family val="1"/>
      </rPr>
      <t>LANG A331</t>
    </r>
  </si>
  <si>
    <r>
      <rPr>
        <sz val="9"/>
        <rFont val="Times New Roman"/>
        <family val="1"/>
      </rPr>
      <t>LANG A332</t>
    </r>
  </si>
  <si>
    <r>
      <rPr>
        <sz val="9"/>
        <rFont val="Times New Roman"/>
        <family val="1"/>
      </rPr>
      <t>LESM A201</t>
    </r>
  </si>
  <si>
    <r>
      <rPr>
        <sz val="9"/>
        <rFont val="Times New Roman"/>
        <family val="1"/>
      </rPr>
      <t>LESM A202</t>
    </r>
  </si>
  <si>
    <r>
      <rPr>
        <sz val="9"/>
        <rFont val="Times New Roman"/>
        <family val="1"/>
      </rPr>
      <t>LESM A203</t>
    </r>
  </si>
  <si>
    <r>
      <rPr>
        <sz val="9"/>
        <rFont val="Times New Roman"/>
        <family val="1"/>
      </rPr>
      <t>LESM A204</t>
    </r>
  </si>
  <si>
    <r>
      <rPr>
        <sz val="9"/>
        <rFont val="Times New Roman"/>
        <family val="1"/>
      </rPr>
      <t>LESM A301</t>
    </r>
  </si>
  <si>
    <r>
      <rPr>
        <sz val="9"/>
        <rFont val="Times New Roman"/>
        <family val="1"/>
      </rPr>
      <t>LESM A302</t>
    </r>
  </si>
  <si>
    <r>
      <rPr>
        <sz val="9"/>
        <rFont val="Times New Roman"/>
        <family val="1"/>
      </rPr>
      <t>LESM A303</t>
    </r>
  </si>
  <si>
    <r>
      <rPr>
        <sz val="9"/>
        <rFont val="Times New Roman"/>
        <family val="1"/>
      </rPr>
      <t>LESM A304</t>
    </r>
  </si>
  <si>
    <r>
      <rPr>
        <sz val="9"/>
        <rFont val="Times New Roman"/>
        <family val="1"/>
      </rPr>
      <t>LESM A305</t>
    </r>
  </si>
  <si>
    <r>
      <rPr>
        <sz val="9"/>
        <rFont val="Times New Roman"/>
        <family val="1"/>
      </rPr>
      <t>POLS A201</t>
    </r>
  </si>
  <si>
    <r>
      <rPr>
        <sz val="9"/>
        <rFont val="Times New Roman"/>
        <family val="1"/>
      </rPr>
      <t>POLS A201C</t>
    </r>
  </si>
  <si>
    <r>
      <rPr>
        <sz val="9"/>
        <rFont val="Times New Roman"/>
        <family val="1"/>
      </rPr>
      <t>POLS A211</t>
    </r>
  </si>
  <si>
    <r>
      <rPr>
        <sz val="9"/>
        <rFont val="Times New Roman"/>
        <family val="1"/>
      </rPr>
      <t>POLS A211C</t>
    </r>
  </si>
  <si>
    <r>
      <rPr>
        <sz val="9"/>
        <rFont val="Times New Roman"/>
        <family val="1"/>
      </rPr>
      <t>PSYC A227</t>
    </r>
  </si>
  <si>
    <r>
      <rPr>
        <sz val="9"/>
        <rFont val="Times New Roman"/>
        <family val="1"/>
      </rPr>
      <t>PSYC A228</t>
    </r>
  </si>
  <si>
    <r>
      <rPr>
        <sz val="9"/>
        <rFont val="Times New Roman"/>
        <family val="1"/>
      </rPr>
      <t>PSYC A229</t>
    </r>
  </si>
  <si>
    <r>
      <rPr>
        <sz val="9"/>
        <rFont val="Times New Roman"/>
        <family val="1"/>
      </rPr>
      <t>PSYC A230</t>
    </r>
  </si>
  <si>
    <r>
      <rPr>
        <sz val="9"/>
        <rFont val="Times New Roman"/>
        <family val="1"/>
      </rPr>
      <t>PSYC A231</t>
    </r>
  </si>
  <si>
    <r>
      <rPr>
        <sz val="9"/>
        <rFont val="Times New Roman"/>
        <family val="1"/>
      </rPr>
      <t>PSYC A232</t>
    </r>
  </si>
  <si>
    <r>
      <rPr>
        <sz val="9"/>
        <rFont val="Times New Roman"/>
        <family val="1"/>
      </rPr>
      <t>PSYC A318</t>
    </r>
  </si>
  <si>
    <r>
      <rPr>
        <sz val="9"/>
        <rFont val="Times New Roman"/>
        <family val="1"/>
      </rPr>
      <t>PSYC A319</t>
    </r>
  </si>
  <si>
    <r>
      <rPr>
        <sz val="9"/>
        <rFont val="Times New Roman"/>
        <family val="1"/>
      </rPr>
      <t>PSYC A320</t>
    </r>
  </si>
  <si>
    <r>
      <rPr>
        <sz val="9"/>
        <rFont val="Times New Roman"/>
        <family val="1"/>
      </rPr>
      <t>PSYC A321</t>
    </r>
  </si>
  <si>
    <r>
      <rPr>
        <sz val="9"/>
        <rFont val="Times New Roman"/>
        <family val="1"/>
      </rPr>
      <t>PTH A200C</t>
    </r>
  </si>
  <si>
    <r>
      <rPr>
        <sz val="9"/>
        <rFont val="Times New Roman"/>
        <family val="1"/>
      </rPr>
      <t>PUAD A202</t>
    </r>
  </si>
  <si>
    <r>
      <rPr>
        <sz val="9"/>
        <rFont val="Times New Roman"/>
        <family val="1"/>
      </rPr>
      <t>PUAD A203</t>
    </r>
  </si>
  <si>
    <r>
      <rPr>
        <sz val="9"/>
        <rFont val="Times New Roman"/>
        <family val="1"/>
      </rPr>
      <t>PUAD A301</t>
    </r>
  </si>
  <si>
    <r>
      <rPr>
        <sz val="9"/>
        <rFont val="Times New Roman"/>
        <family val="1"/>
      </rPr>
      <t>PUAD A302</t>
    </r>
  </si>
  <si>
    <r>
      <rPr>
        <sz val="9"/>
        <rFont val="Times New Roman"/>
        <family val="1"/>
      </rPr>
      <t>PUAD A303</t>
    </r>
  </si>
  <si>
    <r>
      <rPr>
        <sz val="9"/>
        <rFont val="Times New Roman"/>
        <family val="1"/>
      </rPr>
      <t>SOCI A202</t>
    </r>
  </si>
  <si>
    <r>
      <rPr>
        <sz val="9"/>
        <rFont val="Times New Roman"/>
        <family val="1"/>
      </rPr>
      <t>SOCI A202C</t>
    </r>
  </si>
  <si>
    <r>
      <rPr>
        <sz val="9"/>
        <rFont val="Times New Roman"/>
        <family val="1"/>
      </rPr>
      <t>SOCI A208</t>
    </r>
  </si>
  <si>
    <r>
      <rPr>
        <sz val="9"/>
        <rFont val="Times New Roman"/>
        <family val="1"/>
      </rPr>
      <t>SOSC A112</t>
    </r>
  </si>
  <si>
    <r>
      <rPr>
        <sz val="9"/>
        <rFont val="Times New Roman"/>
        <family val="1"/>
      </rPr>
      <t>SOSC A112C</t>
    </r>
  </si>
  <si>
    <r>
      <rPr>
        <sz val="9"/>
        <rFont val="Times New Roman"/>
        <family val="1"/>
      </rPr>
      <t>SOSC A121</t>
    </r>
  </si>
  <si>
    <r>
      <rPr>
        <sz val="9"/>
        <rFont val="Times New Roman"/>
        <family val="1"/>
      </rPr>
      <t>SOSC A121C</t>
    </r>
  </si>
  <si>
    <r>
      <rPr>
        <sz val="9"/>
        <rFont val="Times New Roman"/>
        <family val="1"/>
      </rPr>
      <t>SOSC A122</t>
    </r>
  </si>
  <si>
    <r>
      <rPr>
        <sz val="9"/>
        <rFont val="Times New Roman"/>
        <family val="1"/>
      </rPr>
      <t>SOSC A122C</t>
    </r>
  </si>
  <si>
    <r>
      <rPr>
        <sz val="9"/>
        <rFont val="Times New Roman"/>
        <family val="1"/>
      </rPr>
      <t>SOSC A313</t>
    </r>
  </si>
  <si>
    <r>
      <rPr>
        <sz val="9"/>
        <rFont val="Times New Roman"/>
        <family val="1"/>
      </rPr>
      <t>SOSC A313C</t>
    </r>
  </si>
  <si>
    <r>
      <rPr>
        <sz val="9"/>
        <rFont val="Times New Roman"/>
        <family val="1"/>
      </rPr>
      <t>TRAN A251C</t>
    </r>
  </si>
  <si>
    <r>
      <rPr>
        <sz val="9"/>
        <rFont val="Times New Roman"/>
        <family val="1"/>
      </rPr>
      <t>TRAN A252C</t>
    </r>
  </si>
  <si>
    <r>
      <rPr>
        <sz val="9"/>
        <rFont val="Times New Roman"/>
        <family val="1"/>
      </rPr>
      <t>TRAN A253C</t>
    </r>
  </si>
  <si>
    <r>
      <rPr>
        <sz val="9"/>
        <rFont val="Times New Roman"/>
        <family val="1"/>
      </rPr>
      <t>TRAN A254C</t>
    </r>
  </si>
  <si>
    <r>
      <rPr>
        <sz val="9"/>
        <rFont val="Times New Roman"/>
        <family val="1"/>
      </rPr>
      <t>TRAN A335</t>
    </r>
  </si>
  <si>
    <r>
      <rPr>
        <sz val="9"/>
        <rFont val="Times New Roman"/>
        <family val="1"/>
      </rPr>
      <t>TRAN A351C</t>
    </r>
  </si>
  <si>
    <r>
      <rPr>
        <sz val="9"/>
        <rFont val="Times New Roman"/>
        <family val="1"/>
      </rPr>
      <t>TRAN A352C</t>
    </r>
  </si>
  <si>
    <r>
      <rPr>
        <sz val="9"/>
        <rFont val="Times New Roman"/>
        <family val="1"/>
      </rPr>
      <t>TRAN A354C</t>
    </r>
  </si>
  <si>
    <r>
      <rPr>
        <sz val="9"/>
        <rFont val="Times New Roman"/>
        <family val="1"/>
      </rPr>
      <t>TRAN A453C</t>
    </r>
  </si>
  <si>
    <t>Aut 22</t>
  </si>
  <si>
    <t>√</t>
  </si>
  <si>
    <t/>
  </si>
  <si>
    <t>SOSC A112</t>
  </si>
  <si>
    <t>SOSC A121</t>
  </si>
  <si>
    <t>SOSC A122</t>
  </si>
  <si>
    <t>SOSC A112C</t>
  </si>
  <si>
    <t>SOSC A121C</t>
  </si>
  <si>
    <t>SOSC A122C</t>
  </si>
  <si>
    <t>SOSC A313</t>
  </si>
  <si>
    <t>SOSC A313C</t>
  </si>
  <si>
    <t>PSYC A230</t>
  </si>
  <si>
    <t>PSYC A228</t>
  </si>
  <si>
    <t>PSYC A320</t>
  </si>
  <si>
    <t>PSYC A321</t>
  </si>
  <si>
    <t>PSYC A318</t>
  </si>
  <si>
    <t>PSYC A319</t>
  </si>
  <si>
    <t>PSYC A229</t>
  </si>
  <si>
    <t>PSYC A227</t>
  </si>
  <si>
    <t>Aut</t>
  </si>
  <si>
    <t>Spr</t>
  </si>
  <si>
    <t>Aut/Spr*</t>
  </si>
  <si>
    <t>* IRREGULAR - not offer every year</t>
  </si>
  <si>
    <t>PSYC A232</t>
  </si>
  <si>
    <t>PSYC A231</t>
  </si>
  <si>
    <t>Jun</t>
  </si>
  <si>
    <t>yr2 and up</t>
  </si>
  <si>
    <t>yr 1 or 2</t>
  </si>
  <si>
    <t>Core and Elective courses for following Programme(s):  (BSSCHPS- Bachelor of Social Sciences with Honours in Psychology Studies)(2022 Autumn term and thereafter)</t>
  </si>
  <si>
    <t>Planned Course Presentation Schedule (as of 22-May-2022)</t>
  </si>
  <si>
    <r>
      <t>SOSC A313 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A313C offered in 2023 Aut)</t>
    </r>
  </si>
  <si>
    <r>
      <t>SOSC A313C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 offered in 2023 Spr)</t>
    </r>
  </si>
  <si>
    <r>
      <t>SOSC A121C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A121 offered in 2022 Aut)</t>
    </r>
  </si>
  <si>
    <t>free electives: 20 credits from any middle or higherlevel courses offered by the University</t>
  </si>
  <si>
    <t>20 credits from course SOSC A313 OR SOSC A313C</t>
  </si>
  <si>
    <t>FD/FH</t>
  </si>
  <si>
    <t>FR/FRH</t>
  </si>
  <si>
    <t>PC/PCH</t>
  </si>
  <si>
    <t>Note: The total credits required for BSSCPS is 120.</t>
  </si>
  <si>
    <t>Total Credits Required for BSSCHPS</t>
  </si>
  <si>
    <t>Total Credits Required for BSSCPS</t>
  </si>
  <si>
    <r>
      <t xml:space="preserve">For BSSCHPS, complete </t>
    </r>
    <r>
      <rPr>
        <u/>
        <sz val="12"/>
        <color theme="1"/>
        <rFont val="Calibri"/>
        <family val="2"/>
        <scheme val="minor"/>
      </rPr>
      <t>100</t>
    </r>
    <r>
      <rPr>
        <sz val="12"/>
        <color theme="1"/>
        <rFont val="Calibri"/>
        <family val="2"/>
        <scheme val="minor"/>
      </rPr>
      <t xml:space="preserve"> credits from courses labelled PC/PCH in Table 3. 
For BSSCPS, complete </t>
    </r>
    <r>
      <rPr>
        <u/>
        <sz val="12"/>
        <color theme="1"/>
        <rFont val="Calibri (Body)_x0000_"/>
      </rPr>
      <t>80</t>
    </r>
    <r>
      <rPr>
        <sz val="12"/>
        <color theme="1"/>
        <rFont val="Calibri"/>
        <family val="2"/>
        <scheme val="minor"/>
      </rPr>
      <t xml:space="preserve"> credits from courses labelled PC/PCH in Table 3, of which must include PSYC A228 and PSYC A318.</t>
    </r>
  </si>
  <si>
    <r>
      <t xml:space="preserve">For BSSCHPS, complete </t>
    </r>
    <r>
      <rPr>
        <u/>
        <sz val="12"/>
        <color theme="1"/>
        <rFont val="Calibri"/>
        <family val="2"/>
      </rPr>
      <t>20</t>
    </r>
    <r>
      <rPr>
        <sz val="12"/>
        <color theme="1"/>
        <rFont val="Calibri"/>
        <family val="2"/>
      </rPr>
      <t xml:space="preserve"> credits of any Middle or Higher level courses offere by the University.
For BSSCPS, no free elective is required.</t>
    </r>
  </si>
  <si>
    <r>
      <t xml:space="preserve">For both 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FR/FRH in Table 2</t>
    </r>
  </si>
  <si>
    <r>
      <t xml:space="preserve">For both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FD/FH in Table 1</t>
    </r>
  </si>
  <si>
    <r>
      <t xml:space="preserve">Understanding Politics and Economics  </t>
    </r>
    <r>
      <rPr>
        <u/>
        <sz val="11"/>
        <color rgb="FF000000"/>
        <rFont val="Calibri (Body)_x0000_"/>
      </rPr>
      <t>or</t>
    </r>
    <r>
      <rPr>
        <sz val="11"/>
        <color rgb="FF000000"/>
        <rFont val="Calibri"/>
        <family val="2"/>
        <scheme val="minor"/>
      </rPr>
      <t xml:space="preserve"> 社會科學基礎課程：經濟學與政治學</t>
    </r>
  </si>
  <si>
    <r>
      <t xml:space="preserve">Psychology for Everyday Life </t>
    </r>
    <r>
      <rPr>
        <u/>
        <sz val="11"/>
        <rFont val="Calibri (Body)_x0000_"/>
      </rPr>
      <t xml:space="preserve">or
</t>
    </r>
    <r>
      <rPr>
        <sz val="11"/>
        <rFont val="Calibri (Body)_x0000_"/>
      </rPr>
      <t>社會科學基礎課程：心理學</t>
    </r>
    <r>
      <rPr>
        <sz val="11"/>
        <rFont val="Calibri"/>
        <family val="2"/>
        <scheme val="minor"/>
      </rPr>
      <t xml:space="preserve">
</t>
    </r>
  </si>
  <si>
    <r>
      <t xml:space="preserve">Foundation on Sociology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社會科學基礎課程：社會學</t>
    </r>
  </si>
  <si>
    <r>
      <t xml:space="preserve">Research Methods in Social Sciences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社會科學研究方法</t>
    </r>
  </si>
  <si>
    <t>Recommended Course Enrolment Plan  (BSSCPS- Bachelor of Social Sciences in Psychology Studies and BSSCHPS- Bachelor of Social Sciences with Honours in Psychology Studies)(Admission since 2022 Autumn term and thereafter)</t>
  </si>
  <si>
    <t>Study Plan for Programme: (BSSCPS- Bachelor of Social Sciences in Psychology Studies and BSSCHPS- Bachelor of Social Sciences with Honours in Psychology Studies)(Admission since 2022 Autumn term and thereafter)(2022 Autumn term and thereafter)</t>
  </si>
  <si>
    <r>
      <t xml:space="preserve">SOSC A112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A112C 
^ Please see Note#2</t>
    </r>
  </si>
  <si>
    <t>SOSC A121
(or SOSC A121C offered in 2023 Spr)
^ Please see Note#2</t>
  </si>
  <si>
    <r>
      <t xml:space="preserve">SOSC A122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A122C
^ Please see Note#2</t>
    </r>
  </si>
  <si>
    <r>
      <t xml:space="preserve">Note#1: The total credits required for BSSCPS is </t>
    </r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. A student must complete: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</t>
    </r>
    <r>
      <rPr>
        <u/>
        <sz val="11"/>
        <color theme="1"/>
        <rFont val="Calibri (Body)_x0000_"/>
      </rPr>
      <t>SOSC A112C and SOSC A121C and SOSC A122C</t>
    </r>
    <r>
      <rPr>
        <sz val="11"/>
        <color theme="1"/>
        <rFont val="Calibri"/>
        <family val="2"/>
        <scheme val="minor"/>
      </rPr>
      <t xml:space="preserve">;  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SOSC A313 OR SOSC A313C
^ </t>
    </r>
    <r>
      <rPr>
        <b/>
        <sz val="11"/>
        <color theme="1"/>
        <rFont val="Calibri"/>
        <family val="2"/>
        <scheme val="minor"/>
      </rPr>
      <t>80</t>
    </r>
    <r>
      <rPr>
        <sz val="11"/>
        <color theme="1"/>
        <rFont val="Calibri"/>
        <family val="2"/>
        <scheme val="minor"/>
      </rPr>
      <t xml:space="preserve"> credits from courses labeeled PC/PCH, of which must include PSYC A228 and PSYC A318.</t>
    </r>
  </si>
  <si>
    <r>
      <t xml:space="preserve">Note#2
According to the programme regulations, students are required to take either
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
</t>
    </r>
    <r>
      <rPr>
        <u/>
        <sz val="11"/>
        <color theme="1"/>
        <rFont val="Calibri (Body)_x0000_"/>
      </rPr>
      <t xml:space="preserve">SOSC A112C and SOSC A121C and SOSC A122C
</t>
    </r>
    <r>
      <rPr>
        <sz val="11"/>
        <color theme="1"/>
        <rFont val="Calibri (Body)_x0000_"/>
      </rPr>
      <t>In other words, the mixture of studying social sciences foundational courses being taugh in Chinese and English does not fulfill the BSSCPS and BSSCHPS programme regulations.</t>
    </r>
  </si>
  <si>
    <t>Programme Requirements</t>
  </si>
  <si>
    <t>課程要求</t>
  </si>
  <si>
    <t>https://www.hkmu.edu.hk/REG/reg_grad/PR/BSSCPS_BSSCHPS (2022 Autumn term and thereafter).pdf</t>
  </si>
  <si>
    <t>Students could choose: SOSC A112/ SOSC A112C, SOSC A121/ SOSC A121C and SOSC A122/ SOSC A122C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</si>
</sst>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4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000000"/>
      <name val="Calibri"/>
      <family val="1"/>
      <charset val="13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u/>
      <sz val="12"/>
      <color theme="1"/>
      <name val="Calibri"/>
      <family val="2"/>
    </font>
    <font>
      <u/>
      <sz val="12"/>
      <color theme="1"/>
      <name val="Calibri"/>
      <family val="1"/>
      <charset val="136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sz val="8"/>
      <name val="Times New Roman"/>
      <family val="1"/>
    </font>
    <font>
      <sz val="8"/>
      <name val="Wingdings"/>
      <charset val="2"/>
    </font>
    <font>
      <sz val="11"/>
      <color rgb="FF000000"/>
      <name val="Calibri"/>
      <family val="2"/>
      <scheme val="minor"/>
    </font>
    <font>
      <u/>
      <sz val="11"/>
      <color rgb="FF000000"/>
      <name val="Calibri (Body)_x0000_"/>
    </font>
    <font>
      <u/>
      <sz val="11"/>
      <name val="Calibri (Body)_x0000_"/>
    </font>
    <font>
      <sz val="11"/>
      <name val="Calibri (Body)_x0000_"/>
    </font>
    <font>
      <u/>
      <sz val="12"/>
      <color theme="1"/>
      <name val="Calibri (Body)_x0000_"/>
    </font>
    <font>
      <u/>
      <sz val="11"/>
      <color theme="1"/>
      <name val="Calibri (Body)_x0000_"/>
    </font>
    <font>
      <sz val="11"/>
      <color theme="1"/>
      <name val="Calibri (Body)_x0000_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4F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39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4" xfId="0" applyBorder="1"/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4" borderId="4" xfId="0" applyFill="1" applyBorder="1"/>
    <xf numFmtId="0" fontId="12" fillId="0" borderId="0" xfId="0" applyFont="1"/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14" fillId="0" borderId="0" xfId="0" applyFont="1"/>
    <xf numFmtId="0" fontId="14" fillId="0" borderId="4" xfId="0" applyFont="1" applyBorder="1" applyAlignment="1">
      <alignment vertical="center"/>
    </xf>
    <xf numFmtId="0" fontId="14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14" fillId="4" borderId="4" xfId="0" applyFont="1" applyFill="1" applyBorder="1"/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/>
    <xf numFmtId="0" fontId="14" fillId="3" borderId="6" xfId="0" applyFont="1" applyFill="1" applyBorder="1"/>
    <xf numFmtId="0" fontId="14" fillId="3" borderId="4" xfId="0" applyFont="1" applyFill="1" applyBorder="1"/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0" fontId="15" fillId="0" borderId="0" xfId="0" applyFont="1"/>
    <xf numFmtId="0" fontId="14" fillId="3" borderId="6" xfId="0" applyFont="1" applyFill="1" applyBorder="1" applyAlignment="1">
      <alignment vertical="center"/>
    </xf>
    <xf numFmtId="0" fontId="14" fillId="3" borderId="0" xfId="0" applyFont="1" applyFill="1"/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4" fillId="3" borderId="9" xfId="0" applyFont="1" applyFill="1" applyBorder="1"/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2" fillId="0" borderId="4" xfId="0" applyFont="1" applyBorder="1"/>
    <xf numFmtId="0" fontId="16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wrapText="1"/>
    </xf>
    <xf numFmtId="0" fontId="16" fillId="3" borderId="9" xfId="0" applyFont="1" applyFill="1" applyBorder="1" applyAlignment="1">
      <alignment wrapText="1"/>
    </xf>
    <xf numFmtId="0" fontId="16" fillId="0" borderId="4" xfId="0" applyFont="1" applyBorder="1" applyAlignment="1">
      <alignment horizont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/>
    <xf numFmtId="0" fontId="14" fillId="3" borderId="7" xfId="0" applyFont="1" applyFill="1" applyBorder="1" applyAlignment="1">
      <alignment vertical="center"/>
    </xf>
    <xf numFmtId="0" fontId="0" fillId="0" borderId="4" xfId="0" quotePrefix="1" applyBorder="1"/>
    <xf numFmtId="0" fontId="18" fillId="0" borderId="4" xfId="0" applyFont="1" applyBorder="1"/>
    <xf numFmtId="0" fontId="19" fillId="0" borderId="4" xfId="0" applyFont="1" applyBorder="1"/>
    <xf numFmtId="0" fontId="0" fillId="0" borderId="0" xfId="0" applyAlignment="1">
      <alignment horizontal="center" vertical="center"/>
    </xf>
    <xf numFmtId="0" fontId="18" fillId="0" borderId="0" xfId="0" applyFont="1"/>
    <xf numFmtId="0" fontId="16" fillId="0" borderId="9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/>
    <xf numFmtId="0" fontId="14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0" fillId="3" borderId="4" xfId="0" applyFill="1" applyBorder="1"/>
    <xf numFmtId="0" fontId="0" fillId="3" borderId="4" xfId="0" quotePrefix="1" applyFill="1" applyBorder="1"/>
    <xf numFmtId="0" fontId="9" fillId="2" borderId="0" xfId="0" applyFont="1" applyFill="1" applyAlignment="1">
      <alignment vertical="center"/>
    </xf>
    <xf numFmtId="0" fontId="0" fillId="2" borderId="0" xfId="0" applyFill="1"/>
    <xf numFmtId="0" fontId="8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25" fillId="0" borderId="0" xfId="1" applyAlignment="1">
      <alignment horizontal="left" vertical="top"/>
    </xf>
    <xf numFmtId="0" fontId="25" fillId="0" borderId="12" xfId="1" applyBorder="1" applyAlignment="1">
      <alignment horizontal="left" vertical="center" wrapText="1"/>
    </xf>
    <xf numFmtId="0" fontId="27" fillId="0" borderId="12" xfId="1" applyFont="1" applyBorder="1" applyAlignment="1">
      <alignment horizontal="left" vertical="top" wrapText="1" indent="1"/>
    </xf>
    <xf numFmtId="0" fontId="27" fillId="0" borderId="12" xfId="1" applyFont="1" applyBorder="1" applyAlignment="1">
      <alignment horizontal="center" vertical="top" wrapText="1"/>
    </xf>
    <xf numFmtId="0" fontId="28" fillId="0" borderId="12" xfId="1" applyFont="1" applyBorder="1" applyAlignment="1">
      <alignment horizontal="center" vertical="top" wrapText="1"/>
    </xf>
    <xf numFmtId="1" fontId="29" fillId="0" borderId="12" xfId="1" applyNumberFormat="1" applyFont="1" applyBorder="1" applyAlignment="1">
      <alignment horizontal="right" vertical="top" indent="2" shrinkToFit="1"/>
    </xf>
    <xf numFmtId="0" fontId="28" fillId="0" borderId="12" xfId="1" applyFont="1" applyBorder="1" applyAlignment="1">
      <alignment horizontal="left" vertical="top" wrapText="1"/>
    </xf>
    <xf numFmtId="1" fontId="29" fillId="0" borderId="12" xfId="1" applyNumberFormat="1" applyFont="1" applyBorder="1" applyAlignment="1">
      <alignment horizontal="center" vertical="top" shrinkToFit="1"/>
    </xf>
    <xf numFmtId="0" fontId="30" fillId="0" borderId="12" xfId="1" applyFont="1" applyBorder="1" applyAlignment="1">
      <alignment horizontal="center" vertical="top" wrapText="1"/>
    </xf>
    <xf numFmtId="0" fontId="25" fillId="0" borderId="12" xfId="1" applyBorder="1" applyAlignment="1">
      <alignment horizontal="center" wrapText="1"/>
    </xf>
    <xf numFmtId="0" fontId="31" fillId="0" borderId="12" xfId="1" applyFont="1" applyBorder="1" applyAlignment="1">
      <alignment horizontal="center" vertical="top" wrapText="1"/>
    </xf>
    <xf numFmtId="0" fontId="25" fillId="0" borderId="0" xfId="1" applyAlignment="1">
      <alignment horizontal="center" vertical="top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5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/>
    </xf>
    <xf numFmtId="0" fontId="16" fillId="0" borderId="4" xfId="0" applyFont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9" fillId="0" borderId="0" xfId="2" applyAlignment="1">
      <alignment vertical="center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26" fillId="0" borderId="0" xfId="1" applyFont="1" applyAlignment="1">
      <alignment horizontal="left" wrapText="1"/>
    </xf>
  </cellXfs>
  <cellStyles count="3">
    <cellStyle name="Normal 2" xfId="1"/>
    <cellStyle name="一般" xfId="0" builtinId="0"/>
    <cellStyle name="超連結" xfId="2" builtinId="8"/>
  </cellStyles>
  <dxfs count="0"/>
  <tableStyles count="0" defaultTableStyle="TableStyleMedium2" defaultPivotStyle="PivotStyleLight16"/>
  <colors>
    <mruColors>
      <color rgb="FFF2E4FC"/>
      <color rgb="FFE8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15</xdr:col>
          <xdr:colOff>469900</xdr:colOff>
          <xdr:row>48</xdr:row>
          <xdr:rowOff>88900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mho\OneDrive%20-%20Hong%20Kong%20Metropolitan%20University\a%20PT(DL)\Course%20Presentation%20Schedule_DLPG_2022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from 2018 Autumn)"/>
    </sheetNames>
    <sheetDataSet>
      <sheetData sheetId="0">
        <row r="5">
          <cell r="E5" t="str">
            <v>ENGL A090</v>
          </cell>
          <cell r="F5" t="str">
            <v>English Speaking and Listening Skills</v>
          </cell>
        </row>
        <row r="7">
          <cell r="E7" t="str">
            <v>CHIN A162C</v>
          </cell>
          <cell r="F7" t="str">
            <v>中國人文學科基礎課程（一）：歷史與文學</v>
          </cell>
        </row>
        <row r="8">
          <cell r="E8" t="str">
            <v>CHIN A163C</v>
          </cell>
          <cell r="F8" t="str">
            <v>中國人文學科基礎課程（二）：思想與信仰</v>
          </cell>
        </row>
        <row r="9">
          <cell r="E9" t="str">
            <v>CHIN A171C</v>
          </cell>
          <cell r="F9" t="str">
            <v>應用文</v>
          </cell>
        </row>
        <row r="10">
          <cell r="E10" t="str">
            <v>CHIN A172C</v>
          </cell>
          <cell r="F10" t="str">
            <v>語文通論</v>
          </cell>
        </row>
        <row r="11">
          <cell r="E11" t="str">
            <v>ENGL A101</v>
          </cell>
          <cell r="F11" t="str">
            <v>University English Writing Skills</v>
          </cell>
        </row>
        <row r="12">
          <cell r="E12" t="str">
            <v>ENGL A122</v>
          </cell>
          <cell r="F12" t="str">
            <v>Presentation Skills</v>
          </cell>
        </row>
        <row r="13">
          <cell r="E13" t="str">
            <v>ENGL A131</v>
          </cell>
          <cell r="F13" t="str">
            <v>Introduction to English Fiction</v>
          </cell>
        </row>
        <row r="14">
          <cell r="E14" t="str">
            <v>ENGL A132</v>
          </cell>
          <cell r="F14" t="str">
            <v>Introduction to English Drama and Poetry</v>
          </cell>
        </row>
        <row r="15">
          <cell r="E15" t="str">
            <v>SOSC A101</v>
          </cell>
          <cell r="F15" t="str">
            <v>Social Sciences: A Foundation Course</v>
          </cell>
        </row>
        <row r="16">
          <cell r="E16" t="str">
            <v>SOSC A111C</v>
          </cell>
          <cell r="F16" t="str">
            <v>社會科學基礎課程：心理學與社會學</v>
          </cell>
        </row>
        <row r="17">
          <cell r="E17" t="str">
            <v>SOSC A112</v>
          </cell>
          <cell r="F17" t="str">
            <v>Understanding Economics and Politics</v>
          </cell>
        </row>
        <row r="18">
          <cell r="E18" t="str">
            <v>SOSC A112C</v>
          </cell>
          <cell r="F18" t="str">
            <v>社會科學基礎課程：經濟學與政治學</v>
          </cell>
        </row>
        <row r="19">
          <cell r="E19" t="str">
            <v>SOSC A121</v>
          </cell>
          <cell r="F19" t="str">
            <v>Psychology for Everyday Life</v>
          </cell>
        </row>
        <row r="20">
          <cell r="E20" t="str">
            <v>SOSC A122</v>
          </cell>
          <cell r="F20" t="str">
            <v>Understanding Sociology</v>
          </cell>
        </row>
        <row r="21">
          <cell r="E21" t="str">
            <v>SOSC A121C</v>
          </cell>
          <cell r="F21" t="str">
            <v>社會科學基礎課程：心理學</v>
          </cell>
        </row>
        <row r="22">
          <cell r="E22" t="str">
            <v>SOSC A122C</v>
          </cell>
          <cell r="F22" t="str">
            <v>社會科學基礎課程：社會學</v>
          </cell>
        </row>
        <row r="24">
          <cell r="E24" t="str">
            <v>CHIN A202C</v>
          </cell>
          <cell r="F24" t="str">
            <v>當代中國文化</v>
          </cell>
        </row>
        <row r="25">
          <cell r="E25" t="str">
            <v>CHIN A213C</v>
          </cell>
          <cell r="F25" t="str">
            <v>香港歷史（1842-1997）</v>
          </cell>
        </row>
        <row r="26">
          <cell r="E26" t="str">
            <v>CHIN A240C</v>
          </cell>
          <cell r="F26" t="str">
            <v>中文傳意：理論與實踐</v>
          </cell>
        </row>
        <row r="27">
          <cell r="E27" t="str">
            <v>CHIN A264C</v>
          </cell>
          <cell r="F27" t="str">
            <v>歷代散文</v>
          </cell>
        </row>
        <row r="28">
          <cell r="E28" t="str">
            <v>CHIN A265C</v>
          </cell>
          <cell r="F28" t="str">
            <v>中國現代修辭學</v>
          </cell>
        </row>
        <row r="29">
          <cell r="E29" t="str">
            <v>CHIN A270C</v>
          </cell>
          <cell r="F29" t="str">
            <v>中國文學與文化導論</v>
          </cell>
        </row>
        <row r="30">
          <cell r="E30" t="str">
            <v>CHIN A272C</v>
          </cell>
          <cell r="F30" t="str">
            <v>中國現代語法</v>
          </cell>
        </row>
        <row r="31">
          <cell r="E31" t="str">
            <v>CHIN A273C</v>
          </cell>
          <cell r="F31" t="str">
            <v>詩詞選</v>
          </cell>
        </row>
        <row r="32">
          <cell r="E32" t="str">
            <v>CHIN A274C</v>
          </cell>
          <cell r="F32" t="str">
            <v>現代文學</v>
          </cell>
        </row>
        <row r="33">
          <cell r="E33" t="str">
            <v>CHIN A281C</v>
          </cell>
          <cell r="F33" t="str">
            <v>中國中古史</v>
          </cell>
        </row>
        <row r="34">
          <cell r="E34" t="str">
            <v>CHIN A282C</v>
          </cell>
          <cell r="F34" t="str">
            <v>中國近世史</v>
          </cell>
        </row>
        <row r="35">
          <cell r="E35" t="str">
            <v>CHIN A291C</v>
          </cell>
          <cell r="F35" t="str">
            <v>邏輯與方法論</v>
          </cell>
        </row>
        <row r="36">
          <cell r="E36" t="str">
            <v>CHIN A293C</v>
          </cell>
          <cell r="F36" t="str">
            <v>中國古代哲學思想</v>
          </cell>
        </row>
        <row r="37">
          <cell r="E37" t="str">
            <v>CHST A201</v>
          </cell>
          <cell r="F37" t="str">
            <v>Understanding Chinese Society</v>
          </cell>
        </row>
        <row r="38">
          <cell r="E38" t="str">
            <v>ECON A202C</v>
          </cell>
          <cell r="F38" t="str">
            <v>當代中國經濟發展</v>
          </cell>
        </row>
        <row r="39">
          <cell r="E39" t="str">
            <v>ECON A203</v>
          </cell>
          <cell r="F39" t="str">
            <v>Hong Kong Economy</v>
          </cell>
        </row>
        <row r="40">
          <cell r="E40" t="str">
            <v>ECON A231</v>
          </cell>
          <cell r="F40" t="str">
            <v>Introduction to Microeconomics</v>
          </cell>
        </row>
        <row r="41">
          <cell r="E41" t="str">
            <v>ECON A231C</v>
          </cell>
          <cell r="F41" t="str">
            <v>微觀經濟學導論</v>
          </cell>
        </row>
        <row r="42">
          <cell r="E42" t="str">
            <v>ECON A232</v>
          </cell>
          <cell r="F42" t="str">
            <v>Introduction to Macroeconomics</v>
          </cell>
        </row>
        <row r="43">
          <cell r="E43" t="str">
            <v>ECON A232C</v>
          </cell>
          <cell r="F43" t="str">
            <v>宏觀經濟學導論</v>
          </cell>
        </row>
        <row r="44">
          <cell r="E44" t="str">
            <v>ENGL A200</v>
          </cell>
          <cell r="F44" t="str">
            <v>Analysing English Grammar</v>
          </cell>
        </row>
        <row r="45">
          <cell r="E45" t="str">
            <v>ENGL A202</v>
          </cell>
          <cell r="F45" t="str">
            <v>The Structure of Modern English</v>
          </cell>
        </row>
        <row r="46">
          <cell r="E46" t="str">
            <v>ENGL A231</v>
          </cell>
          <cell r="F46" t="str">
            <v>English Literature in the Modern World</v>
          </cell>
        </row>
        <row r="47">
          <cell r="E47" t="str">
            <v>ENGL A232</v>
          </cell>
          <cell r="F47" t="str">
            <v>Socio-cultural Issues in English Literature</v>
          </cell>
        </row>
        <row r="48">
          <cell r="E48" t="str">
            <v>GCST A216</v>
          </cell>
          <cell r="F48" t="str">
            <v>Chinese International Relations since 1949</v>
          </cell>
        </row>
        <row r="49">
          <cell r="E49" t="str">
            <v>HIST A202</v>
          </cell>
          <cell r="F49" t="str">
            <v>Modern China (1900-1978)</v>
          </cell>
        </row>
        <row r="50">
          <cell r="E50" t="str">
            <v>LESM A201</v>
          </cell>
          <cell r="F50" t="str">
            <v>Hong Kong Criminal Justice System</v>
          </cell>
        </row>
        <row r="51">
          <cell r="E51" t="str">
            <v>LESM A202</v>
          </cell>
          <cell r="F51" t="str">
            <v>Police and Society</v>
          </cell>
        </row>
        <row r="52">
          <cell r="E52" t="str">
            <v>LESM A203</v>
          </cell>
          <cell r="F52" t="str">
            <v>Psychology for Law Enforcement</v>
          </cell>
        </row>
        <row r="53">
          <cell r="E53" t="str">
            <v>LESM A204</v>
          </cell>
          <cell r="F53" t="str">
            <v>Security Practice and Management</v>
          </cell>
        </row>
        <row r="54">
          <cell r="E54" t="str">
            <v>POLS A201</v>
          </cell>
          <cell r="F54" t="str">
            <v>Introduction to Political Science</v>
          </cell>
        </row>
        <row r="55">
          <cell r="E55" t="str">
            <v>POLS A201C</v>
          </cell>
          <cell r="F55" t="str">
            <v>政治學導論</v>
          </cell>
        </row>
        <row r="56">
          <cell r="E56" t="str">
            <v>POLS A211</v>
          </cell>
          <cell r="F56" t="str">
            <v>Government and Politics of Hong Kong</v>
          </cell>
        </row>
        <row r="57">
          <cell r="E57" t="str">
            <v>POLS A211C</v>
          </cell>
          <cell r="F57" t="str">
            <v>香港政府及政治</v>
          </cell>
        </row>
        <row r="58">
          <cell r="E58" t="str">
            <v>PSYC A209</v>
          </cell>
          <cell r="F58" t="str">
            <v>Child Development</v>
          </cell>
        </row>
        <row r="59">
          <cell r="E59" t="str">
            <v>PSYC A212</v>
          </cell>
          <cell r="F59" t="str">
            <v>Exploring Psychology</v>
          </cell>
        </row>
        <row r="60">
          <cell r="E60" t="str">
            <v>PSYC A212C</v>
          </cell>
          <cell r="F60" t="str">
            <v>心理學導論：理論與實踐</v>
          </cell>
        </row>
        <row r="61">
          <cell r="E61" t="str">
            <v>PSYC A215C</v>
          </cell>
          <cell r="F61" t="str">
            <v>發展心理學</v>
          </cell>
        </row>
        <row r="62">
          <cell r="E62" t="str">
            <v>PSYC A226</v>
          </cell>
          <cell r="F62" t="str">
            <v>Biological Psychology: Exploring the Brain</v>
          </cell>
        </row>
        <row r="63">
          <cell r="E63" t="str">
            <v>PSYC A227</v>
          </cell>
          <cell r="F63" t="str">
            <v>Positive Psychology</v>
          </cell>
        </row>
        <row r="64">
          <cell r="E64" t="str">
            <v>PSYC A228</v>
          </cell>
          <cell r="F64" t="str">
            <v>Introduction to Psychology</v>
          </cell>
        </row>
        <row r="65">
          <cell r="E65" t="str">
            <v>PSYC A229</v>
          </cell>
          <cell r="F65" t="str">
            <v>Biological Psychology: Theories and Principles</v>
          </cell>
        </row>
        <row r="66">
          <cell r="E66" t="str">
            <v>PSYC A230</v>
          </cell>
          <cell r="F66" t="str">
            <v>Developmental Psychology</v>
          </cell>
        </row>
        <row r="67">
          <cell r="E67" t="str">
            <v>PSYC A231</v>
          </cell>
          <cell r="F67" t="str">
            <v>Introduction to Counselling Psychology</v>
          </cell>
        </row>
        <row r="68">
          <cell r="E68" t="str">
            <v>PSYC A232</v>
          </cell>
          <cell r="F68" t="str">
            <v>Introduction to Abnormal Psychology</v>
          </cell>
        </row>
        <row r="69">
          <cell r="E69" t="str">
            <v>PTH A200C</v>
          </cell>
          <cell r="F69" t="str">
            <v>普通話II</v>
          </cell>
        </row>
        <row r="70">
          <cell r="E70" t="str">
            <v>PUAD A202</v>
          </cell>
          <cell r="F70" t="str">
            <v>Introduction to Public Administration</v>
          </cell>
        </row>
        <row r="71">
          <cell r="E71" t="str">
            <v>PUAD A203</v>
          </cell>
          <cell r="F71" t="str">
            <v>Introduction to Public Policy</v>
          </cell>
        </row>
        <row r="72">
          <cell r="E72" t="str">
            <v>SOCI A202</v>
          </cell>
          <cell r="F72" t="str">
            <v>Hong Kong Society</v>
          </cell>
        </row>
        <row r="73">
          <cell r="E73" t="str">
            <v>SOCI A202C</v>
          </cell>
          <cell r="F73" t="str">
            <v>香港社會</v>
          </cell>
        </row>
        <row r="74">
          <cell r="E74" t="str">
            <v>SOCI A208</v>
          </cell>
          <cell r="F74" t="str">
            <v>Welfare, Crime and Society</v>
          </cell>
        </row>
        <row r="75">
          <cell r="E75" t="str">
            <v>TRAN A251C</v>
          </cell>
          <cell r="F75" t="str">
            <v>翻譯導論</v>
          </cell>
        </row>
        <row r="76">
          <cell r="E76" t="str">
            <v>TRAN A252C</v>
          </cell>
          <cell r="F76" t="str">
            <v>翻譯語言研究</v>
          </cell>
        </row>
        <row r="77">
          <cell r="E77" t="str">
            <v>TRAN A253C</v>
          </cell>
          <cell r="F77" t="str">
            <v>譯文研究</v>
          </cell>
        </row>
        <row r="78">
          <cell r="E78" t="str">
            <v>TRAN A254C</v>
          </cell>
          <cell r="F78" t="str">
            <v>傳譯基礎</v>
          </cell>
        </row>
        <row r="80">
          <cell r="E80" t="str">
            <v>CHIN A350C</v>
          </cell>
          <cell r="F80" t="str">
            <v>多媒體寫作及互聯網在研究上的應用</v>
          </cell>
        </row>
        <row r="81">
          <cell r="E81" t="str">
            <v>CHIN A360C</v>
          </cell>
          <cell r="F81" t="str">
            <v>新聞、編輯及廣告</v>
          </cell>
        </row>
        <row r="82">
          <cell r="E82" t="str">
            <v>CHIN A361C</v>
          </cell>
          <cell r="F82" t="str">
            <v>中國人文學科研究方法及文獻目錄學</v>
          </cell>
        </row>
        <row r="83">
          <cell r="E83" t="str">
            <v>CHIN A362C</v>
          </cell>
          <cell r="F83" t="str">
            <v>中國當代文學</v>
          </cell>
        </row>
        <row r="84">
          <cell r="E84" t="str">
            <v>CHIN A366C</v>
          </cell>
          <cell r="F84" t="str">
            <v>中國現當代散文選讀及創作</v>
          </cell>
        </row>
        <row r="85">
          <cell r="E85" t="str">
            <v>CHIN A371C</v>
          </cell>
          <cell r="F85" t="str">
            <v>中國古典小說</v>
          </cell>
        </row>
        <row r="86">
          <cell r="E86" t="str">
            <v>CHIN A372C</v>
          </cell>
          <cell r="F86" t="str">
            <v>中國文學批評</v>
          </cell>
        </row>
        <row r="87">
          <cell r="E87" t="str">
            <v>CHIN A373B</v>
          </cell>
          <cell r="F87" t="str">
            <v>中西比較文學</v>
          </cell>
        </row>
        <row r="88">
          <cell r="E88" t="str">
            <v>CHIN A381C</v>
          </cell>
          <cell r="F88" t="str">
            <v>史學方法</v>
          </cell>
        </row>
        <row r="89">
          <cell r="E89" t="str">
            <v>CHIN A383C</v>
          </cell>
          <cell r="F89" t="str">
            <v>中國近代史（1840-1949）</v>
          </cell>
        </row>
        <row r="90">
          <cell r="E90" t="str">
            <v>CHIN A384C</v>
          </cell>
          <cell r="F90" t="str">
            <v>宋元明清社會經濟史</v>
          </cell>
        </row>
        <row r="91">
          <cell r="E91" t="str">
            <v>CHIN A391C</v>
          </cell>
          <cell r="F91" t="str">
            <v>中國宋元明哲學</v>
          </cell>
        </row>
        <row r="92">
          <cell r="E92" t="str">
            <v>CHIN A392C</v>
          </cell>
          <cell r="F92" t="str">
            <v>明末以來中國思想史</v>
          </cell>
        </row>
        <row r="93">
          <cell r="E93" t="str">
            <v>CHST A300C</v>
          </cell>
          <cell r="F93" t="str">
            <v>中國法律與法制</v>
          </cell>
        </row>
        <row r="94">
          <cell r="E94" t="str">
            <v>CHST A303C</v>
          </cell>
          <cell r="F94" t="str">
            <v>中國對外貿易與投資</v>
          </cell>
        </row>
        <row r="95">
          <cell r="E95" t="str">
            <v>CHST A304C</v>
          </cell>
          <cell r="F95" t="str">
            <v>中國當代史</v>
          </cell>
        </row>
        <row r="96">
          <cell r="E96" t="str">
            <v>CHST A312</v>
          </cell>
          <cell r="F96" t="str">
            <v>Global Politics and China</v>
          </cell>
        </row>
        <row r="97">
          <cell r="E97" t="str">
            <v>CHST A322</v>
          </cell>
          <cell r="F97" t="str">
            <v>Governing China</v>
          </cell>
        </row>
        <row r="98">
          <cell r="E98" t="str">
            <v>ECON A305</v>
          </cell>
          <cell r="F98" t="str">
            <v>Money and Banking</v>
          </cell>
        </row>
        <row r="99">
          <cell r="E99" t="str">
            <v>ECON A311</v>
          </cell>
          <cell r="F99" t="str">
            <v>Intermediate Microeconomics</v>
          </cell>
        </row>
        <row r="100">
          <cell r="E100" t="str">
            <v>ECON A312</v>
          </cell>
          <cell r="F100" t="str">
            <v>Intermediate Macroeconomics</v>
          </cell>
        </row>
        <row r="101">
          <cell r="E101" t="str">
            <v>ECON A313</v>
          </cell>
          <cell r="F101" t="str">
            <v>Introductory Econometrics</v>
          </cell>
        </row>
        <row r="102">
          <cell r="E102" t="str">
            <v>ECON A314</v>
          </cell>
          <cell r="F102" t="str">
            <v>Econometrics and Forecasting</v>
          </cell>
        </row>
        <row r="103">
          <cell r="E103" t="str">
            <v>ECON A315</v>
          </cell>
          <cell r="F103" t="str">
            <v>International Trade</v>
          </cell>
        </row>
        <row r="104">
          <cell r="E104" t="str">
            <v>ECON A316</v>
          </cell>
          <cell r="F104" t="str">
            <v>International Finance</v>
          </cell>
        </row>
        <row r="105">
          <cell r="E105" t="str">
            <v>ECON A317</v>
          </cell>
          <cell r="F105" t="str">
            <v>Theory of Public Finance</v>
          </cell>
        </row>
        <row r="106">
          <cell r="E106" t="str">
            <v>ECON A318</v>
          </cell>
          <cell r="F106" t="str">
            <v>Economic Analysis of Public Policy</v>
          </cell>
        </row>
        <row r="107">
          <cell r="E107" t="str">
            <v>ENGL A336</v>
          </cell>
          <cell r="F107" t="str">
            <v>Major Authors in English Literature</v>
          </cell>
        </row>
        <row r="108">
          <cell r="E108" t="str">
            <v>ENGL A337</v>
          </cell>
          <cell r="F108" t="str">
            <v>Critical Approaches to Literature</v>
          </cell>
        </row>
        <row r="109">
          <cell r="E109" t="str">
            <v>LANG A330</v>
          </cell>
          <cell r="F109" t="str">
            <v>Introduction to Semantics and Pragmatics</v>
          </cell>
        </row>
        <row r="110">
          <cell r="E110" t="str">
            <v>LANG A331</v>
          </cell>
          <cell r="F110" t="str">
            <v>Language and Society in Hong Kong</v>
          </cell>
        </row>
        <row r="111">
          <cell r="E111" t="str">
            <v>LANG A332</v>
          </cell>
          <cell r="F111" t="str">
            <v>Stylistics and Discourse Analysis</v>
          </cell>
        </row>
        <row r="112">
          <cell r="E112" t="str">
            <v>LESM A301</v>
          </cell>
          <cell r="F112" t="str">
            <v>Core Issues in Policing</v>
          </cell>
        </row>
        <row r="113">
          <cell r="E113" t="str">
            <v>LESM A302</v>
          </cell>
          <cell r="F113" t="str">
            <v>Public Order Management</v>
          </cell>
        </row>
        <row r="114">
          <cell r="E114" t="str">
            <v>LESM A303</v>
          </cell>
          <cell r="F114" t="str">
            <v>Law Enforcement and Policing in Chinese Societies</v>
          </cell>
        </row>
        <row r="115">
          <cell r="E115" t="str">
            <v>LESM A304</v>
          </cell>
          <cell r="F115" t="str">
            <v>Research Methods in Law Enforcement and Security Studies</v>
          </cell>
        </row>
        <row r="116">
          <cell r="E116" t="str">
            <v>LESM A305</v>
          </cell>
          <cell r="F116" t="str">
            <v>Major Issues in Criminology and Penology</v>
          </cell>
        </row>
        <row r="117">
          <cell r="E117" t="str">
            <v>LIBS A301</v>
          </cell>
          <cell r="F117" t="str">
            <v>A World of Whose Making? Politics, Economics, Technology and Culture in International Studies</v>
          </cell>
        </row>
        <row r="118">
          <cell r="E118" t="str">
            <v>POLS A301</v>
          </cell>
          <cell r="F118" t="str">
            <v>International Organizations</v>
          </cell>
        </row>
        <row r="119">
          <cell r="E119" t="str">
            <v>PSYC A303</v>
          </cell>
          <cell r="F119" t="str">
            <v>Cognitive Psychology and the Mind</v>
          </cell>
        </row>
        <row r="120">
          <cell r="E120" t="str">
            <v>PSYC A307</v>
          </cell>
          <cell r="F120" t="str">
            <v>Social Psychology: Critical Perspectives on Self and Others</v>
          </cell>
        </row>
        <row r="121">
          <cell r="E121" t="str">
            <v>PSYC A317C</v>
          </cell>
          <cell r="F121" t="str">
            <v>社會心理學</v>
          </cell>
        </row>
        <row r="122">
          <cell r="E122" t="str">
            <v>PSYC A318</v>
          </cell>
          <cell r="F122" t="str">
            <v>History of Psychology</v>
          </cell>
        </row>
        <row r="123">
          <cell r="E123" t="str">
            <v>PSYC A319</v>
          </cell>
          <cell r="F123" t="str">
            <v>Theories of Personality Psychology</v>
          </cell>
        </row>
        <row r="124">
          <cell r="E124" t="str">
            <v>PSYC A320</v>
          </cell>
          <cell r="F124" t="str">
            <v>Cognitive Psychology: Theories and Applications</v>
          </cell>
        </row>
        <row r="125">
          <cell r="E125" t="str">
            <v>PSYC A321</v>
          </cell>
          <cell r="F125" t="str">
            <v>Social Psychology: Theories and Applications</v>
          </cell>
        </row>
        <row r="126">
          <cell r="E126" t="str">
            <v>PUAD A301</v>
          </cell>
          <cell r="F126" t="str">
            <v>Public Sector Management in Hong Kong</v>
          </cell>
        </row>
        <row r="127">
          <cell r="E127" t="str">
            <v>PUAD A302</v>
          </cell>
          <cell r="F127" t="str">
            <v>Government and Business</v>
          </cell>
        </row>
        <row r="128">
          <cell r="E128" t="str">
            <v>PUAD A303</v>
          </cell>
          <cell r="F128" t="str">
            <v>Current Issues in Public Sector Management</v>
          </cell>
        </row>
        <row r="129">
          <cell r="E129" t="str">
            <v>SOCI A301</v>
          </cell>
          <cell r="F129" t="str">
            <v>Crime and Justice</v>
          </cell>
        </row>
        <row r="130">
          <cell r="E130" t="str">
            <v>SOSC A313</v>
          </cell>
          <cell r="F130" t="str">
            <v>Research Methods in Social Sciences</v>
          </cell>
        </row>
        <row r="131">
          <cell r="E131" t="str">
            <v>SOSC A313C</v>
          </cell>
          <cell r="F131" t="str">
            <v>社會科學研究方法</v>
          </cell>
        </row>
        <row r="132">
          <cell r="E132" t="str">
            <v>TRAN A335</v>
          </cell>
          <cell r="F132" t="str">
            <v>Culture and Translation</v>
          </cell>
        </row>
        <row r="133">
          <cell r="E133" t="str">
            <v>TRAN A351C</v>
          </cell>
          <cell r="F133" t="str">
            <v>實用翻譯1（法律及商業）</v>
          </cell>
        </row>
        <row r="134">
          <cell r="E134" t="str">
            <v>TRAN A352C</v>
          </cell>
          <cell r="F134" t="str">
            <v>實用翻譯2（公共行政及傳播媒介）</v>
          </cell>
        </row>
        <row r="135">
          <cell r="E135" t="str">
            <v>TRAN A354C</v>
          </cell>
          <cell r="F135" t="str">
            <v>高級傳譯</v>
          </cell>
        </row>
        <row r="136">
          <cell r="E136" t="str">
            <v>TRAN A453C</v>
          </cell>
          <cell r="F136" t="str">
            <v>翻譯專題研究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kmu.edu.hk/REG/reg_grad/PR/BSSCPS_BSSCHPS%20(2022%20Autumn%20term%20and%20thereafter).pdf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__.docx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8.7265625" defaultRowHeight="14.5"/>
  <cols>
    <col min="2" max="2" width="23.453125" customWidth="1"/>
    <col min="4" max="4" width="30.26953125" customWidth="1"/>
  </cols>
  <sheetData>
    <row r="1" spans="1:9" ht="17.25" customHeight="1">
      <c r="B1" t="s">
        <v>16</v>
      </c>
    </row>
    <row r="2" spans="1:9" ht="31">
      <c r="B2" s="3" t="s">
        <v>13</v>
      </c>
      <c r="C2" s="2" t="s">
        <v>14</v>
      </c>
      <c r="D2" s="2" t="s">
        <v>15</v>
      </c>
      <c r="E2" s="2" t="s">
        <v>2</v>
      </c>
      <c r="F2" s="2" t="s">
        <v>3</v>
      </c>
      <c r="G2" s="2" t="s">
        <v>4</v>
      </c>
      <c r="H2" s="2" t="s">
        <v>17</v>
      </c>
    </row>
    <row r="3" spans="1:9">
      <c r="A3">
        <v>1</v>
      </c>
      <c r="B3" s="1"/>
      <c r="C3" s="1"/>
      <c r="D3" s="1"/>
      <c r="E3" s="1"/>
      <c r="F3" s="1"/>
      <c r="G3" s="1"/>
      <c r="H3" s="1"/>
    </row>
    <row r="4" spans="1:9">
      <c r="A4">
        <v>2</v>
      </c>
      <c r="B4" s="1"/>
      <c r="C4" s="1"/>
      <c r="D4" s="1"/>
      <c r="E4" s="1"/>
      <c r="F4" s="1"/>
      <c r="G4" s="1"/>
      <c r="H4" s="1"/>
    </row>
    <row r="5" spans="1:9">
      <c r="A5">
        <v>3</v>
      </c>
      <c r="B5" s="1"/>
      <c r="C5" s="1"/>
      <c r="D5" s="1"/>
      <c r="E5" s="1"/>
      <c r="F5" s="1"/>
      <c r="G5" s="1"/>
      <c r="H5" s="1"/>
    </row>
    <row r="6" spans="1:9">
      <c r="A6">
        <v>4</v>
      </c>
      <c r="B6" s="1"/>
      <c r="C6" s="1"/>
      <c r="D6" s="1"/>
      <c r="E6" s="1"/>
      <c r="F6" s="1"/>
      <c r="G6" s="1"/>
      <c r="H6" s="1"/>
    </row>
    <row r="7" spans="1:9">
      <c r="A7">
        <v>5</v>
      </c>
      <c r="B7" s="1"/>
      <c r="C7" s="1"/>
      <c r="D7" s="1"/>
      <c r="E7" s="1"/>
      <c r="F7" s="1"/>
      <c r="G7" s="1"/>
      <c r="H7" s="1"/>
    </row>
    <row r="8" spans="1:9" ht="15.5">
      <c r="A8">
        <v>6</v>
      </c>
      <c r="B8" s="1"/>
      <c r="C8" s="1"/>
      <c r="D8" s="1"/>
      <c r="E8" s="1"/>
      <c r="F8" s="1"/>
      <c r="G8" s="1"/>
      <c r="H8" s="1"/>
      <c r="I8" s="5"/>
    </row>
    <row r="9" spans="1:9">
      <c r="A9">
        <v>7</v>
      </c>
      <c r="B9" s="1"/>
      <c r="C9" s="1"/>
      <c r="D9" s="1"/>
      <c r="E9" s="1"/>
      <c r="F9" s="1"/>
      <c r="G9" s="1"/>
      <c r="H9" s="1"/>
    </row>
    <row r="10" spans="1:9">
      <c r="A10">
        <v>8</v>
      </c>
      <c r="B10" s="1"/>
      <c r="C10" s="1"/>
      <c r="D10" s="1"/>
      <c r="E10" s="1"/>
      <c r="F10" s="1"/>
      <c r="G10" s="1"/>
      <c r="H10" s="1"/>
    </row>
    <row r="11" spans="1:9">
      <c r="A11">
        <v>9</v>
      </c>
      <c r="B11" s="1"/>
      <c r="C11" s="1"/>
      <c r="D11" s="1"/>
      <c r="E11" s="1"/>
      <c r="F11" s="1"/>
      <c r="G11" s="1"/>
      <c r="H11" s="1"/>
    </row>
    <row r="12" spans="1:9">
      <c r="A12">
        <v>10</v>
      </c>
      <c r="B12" s="1"/>
      <c r="C12" s="1"/>
      <c r="D12" s="1"/>
      <c r="E12" s="1"/>
      <c r="F12" s="1"/>
      <c r="G12" s="1"/>
      <c r="H12" s="1"/>
    </row>
    <row r="13" spans="1:9">
      <c r="A13">
        <v>11</v>
      </c>
      <c r="B13" s="1"/>
      <c r="C13" s="1"/>
      <c r="D13" s="1"/>
      <c r="E13" s="1"/>
      <c r="F13" s="1"/>
      <c r="G13" s="1"/>
      <c r="H13" s="1"/>
    </row>
    <row r="14" spans="1:9">
      <c r="A14">
        <v>12</v>
      </c>
      <c r="B14" s="1"/>
      <c r="C14" s="1"/>
      <c r="D14" s="1"/>
      <c r="E14" s="1"/>
      <c r="F14" s="1"/>
      <c r="G14" s="1"/>
      <c r="H14" s="1"/>
    </row>
    <row r="15" spans="1:9">
      <c r="A15">
        <v>13</v>
      </c>
      <c r="B15" s="1"/>
      <c r="C15" s="1"/>
      <c r="D15" s="1"/>
      <c r="E15" s="1"/>
      <c r="F15" s="1"/>
      <c r="G15" s="1"/>
      <c r="H15" s="1"/>
    </row>
    <row r="16" spans="1:9">
      <c r="A16">
        <v>14</v>
      </c>
      <c r="B16" s="1"/>
      <c r="C16" s="1"/>
      <c r="D16" s="1"/>
      <c r="E16" s="1"/>
      <c r="F16" s="1"/>
      <c r="G16" s="1"/>
      <c r="H16" s="1"/>
    </row>
    <row r="17" spans="1:8">
      <c r="A17">
        <v>15</v>
      </c>
      <c r="B17" s="1"/>
      <c r="C17" s="1"/>
      <c r="D17" s="1"/>
      <c r="E17" s="1"/>
      <c r="F17" s="1"/>
      <c r="G17" s="1"/>
      <c r="H17" s="1"/>
    </row>
    <row r="18" spans="1:8">
      <c r="A18">
        <v>16</v>
      </c>
      <c r="B18" s="1"/>
      <c r="C18" s="1"/>
      <c r="D18" s="1"/>
      <c r="E18" s="1"/>
      <c r="F18" s="1"/>
      <c r="G18" s="1"/>
      <c r="H18" s="1"/>
    </row>
    <row r="19" spans="1:8">
      <c r="A19">
        <v>17</v>
      </c>
      <c r="B19" s="1"/>
      <c r="C19" s="1"/>
      <c r="D19" s="1"/>
      <c r="E19" s="1"/>
      <c r="F19" s="1"/>
      <c r="G19" s="1"/>
      <c r="H19" s="1"/>
    </row>
    <row r="20" spans="1:8">
      <c r="A20">
        <v>18</v>
      </c>
      <c r="B20" s="1"/>
      <c r="C20" s="1"/>
      <c r="D20" s="1"/>
      <c r="E20" s="1"/>
      <c r="F20" s="1"/>
      <c r="G20" s="1"/>
      <c r="H20" s="1"/>
    </row>
    <row r="21" spans="1:8">
      <c r="A21">
        <v>19</v>
      </c>
      <c r="B21" s="1"/>
      <c r="C21" s="1"/>
      <c r="D21" s="1"/>
      <c r="E21" s="1"/>
      <c r="F21" s="1"/>
      <c r="G21" s="1"/>
      <c r="H21" s="1"/>
    </row>
    <row r="22" spans="1:8">
      <c r="A22">
        <v>20</v>
      </c>
      <c r="B22" s="1"/>
      <c r="C22" s="1"/>
      <c r="D22" s="1"/>
      <c r="E22" s="1"/>
      <c r="F22" s="1"/>
      <c r="G22" s="1"/>
      <c r="H22" s="1"/>
    </row>
    <row r="23" spans="1:8">
      <c r="A23">
        <v>21</v>
      </c>
      <c r="B23" s="1"/>
      <c r="C23" s="1"/>
      <c r="D23" s="1"/>
      <c r="E23" s="1"/>
      <c r="F23" s="1"/>
      <c r="G23" s="1"/>
      <c r="H23" s="1"/>
    </row>
    <row r="24" spans="1:8">
      <c r="A24">
        <v>22</v>
      </c>
      <c r="B24" s="1"/>
      <c r="C24" s="1"/>
      <c r="D24" s="1"/>
      <c r="E24" s="1"/>
      <c r="F24" s="1"/>
      <c r="G24" s="1"/>
      <c r="H24" s="1"/>
    </row>
    <row r="25" spans="1:8">
      <c r="A25">
        <v>23</v>
      </c>
      <c r="B25" s="1"/>
      <c r="C25" s="1"/>
      <c r="D25" s="1"/>
      <c r="E25" s="1"/>
      <c r="F25" s="1"/>
      <c r="G25" s="1"/>
      <c r="H25" s="1"/>
    </row>
    <row r="26" spans="1:8">
      <c r="A26">
        <v>24</v>
      </c>
      <c r="B26" s="1"/>
      <c r="C26" s="1"/>
      <c r="D26" s="1"/>
      <c r="E26" s="1"/>
      <c r="F26" s="1"/>
      <c r="G26" s="1"/>
      <c r="H26" s="1"/>
    </row>
    <row r="27" spans="1:8">
      <c r="A27">
        <v>25</v>
      </c>
      <c r="B27" s="1"/>
      <c r="C27" s="1"/>
      <c r="D27" s="1"/>
      <c r="E27" s="1"/>
      <c r="F27" s="1"/>
      <c r="G27" s="1"/>
      <c r="H27" s="1"/>
    </row>
    <row r="28" spans="1:8">
      <c r="E28" s="4" t="s">
        <v>12</v>
      </c>
      <c r="F28" s="1"/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workbookViewId="0">
      <selection activeCell="P18" sqref="P18"/>
    </sheetView>
  </sheetViews>
  <sheetFormatPr defaultColWidth="8.7265625" defaultRowHeight="14.5"/>
  <cols>
    <col min="1" max="1" width="2.7265625" customWidth="1"/>
    <col min="2" max="2" width="18.26953125" customWidth="1"/>
    <col min="3" max="3" width="17.7265625" customWidth="1"/>
    <col min="4" max="4" width="38.26953125" customWidth="1"/>
    <col min="5" max="5" width="9" customWidth="1"/>
    <col min="6" max="6" width="9.26953125" customWidth="1"/>
    <col min="7" max="7" width="8.26953125" customWidth="1"/>
    <col min="8" max="8" width="8.7265625" customWidth="1"/>
    <col min="9" max="9" width="11.26953125" customWidth="1"/>
    <col min="10" max="10" width="14.26953125" customWidth="1"/>
    <col min="11" max="11" width="17.26953125" bestFit="1" customWidth="1"/>
  </cols>
  <sheetData>
    <row r="1" spans="1:11" ht="24.75" customHeight="1">
      <c r="A1" s="21"/>
      <c r="B1" s="54" t="s">
        <v>9</v>
      </c>
      <c r="C1" s="21"/>
      <c r="D1" s="21"/>
      <c r="E1" s="21"/>
      <c r="F1" s="21"/>
      <c r="G1" s="21"/>
      <c r="H1" s="21"/>
      <c r="I1" s="21"/>
      <c r="J1" s="21"/>
    </row>
    <row r="2" spans="1:11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11">
      <c r="A3" s="21"/>
      <c r="B3" s="66" t="s">
        <v>36</v>
      </c>
      <c r="C3" s="39"/>
      <c r="D3" s="39"/>
      <c r="E3" s="39"/>
      <c r="F3" s="39"/>
      <c r="G3" s="39"/>
      <c r="H3" s="39"/>
      <c r="I3" s="39"/>
      <c r="J3" s="40"/>
      <c r="K3" s="1"/>
    </row>
    <row r="4" spans="1:11" ht="14.65" customHeight="1">
      <c r="A4" s="21"/>
      <c r="B4" s="155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11">
      <c r="A5" s="21"/>
      <c r="B5" s="156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11">
      <c r="A6" s="21"/>
      <c r="B6" s="156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11">
      <c r="A7" s="21"/>
      <c r="B7" s="156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11">
      <c r="A8" s="21"/>
      <c r="B8" s="151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11">
      <c r="A9" s="21"/>
      <c r="B9" s="151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11">
      <c r="A10" s="21"/>
      <c r="B10" s="151"/>
      <c r="C10" s="27" t="s">
        <v>48</v>
      </c>
      <c r="D10" s="27" t="s">
        <v>50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</row>
    <row r="11" spans="1:11">
      <c r="A11" s="21"/>
      <c r="B11" s="151"/>
      <c r="C11" s="27"/>
      <c r="D11" s="27" t="s">
        <v>35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37</v>
      </c>
    </row>
    <row r="12" spans="1:11">
      <c r="A12" s="21"/>
      <c r="B12" s="151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11">
      <c r="A13" s="21"/>
      <c r="B13" s="151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11">
      <c r="A14" s="21"/>
      <c r="B14" s="151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11">
      <c r="A15" s="21"/>
      <c r="B15" s="151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11" ht="14.65" customHeight="1">
      <c r="A16" s="21"/>
      <c r="B16" s="46" t="s">
        <v>85</v>
      </c>
      <c r="C16" s="47"/>
      <c r="D16" s="47"/>
      <c r="E16" s="47"/>
      <c r="F16" s="47"/>
      <c r="G16" s="47"/>
      <c r="H16" s="47"/>
      <c r="I16" s="47"/>
      <c r="J16" s="48"/>
      <c r="K16" s="1"/>
    </row>
    <row r="17" spans="1:16">
      <c r="A17" s="21"/>
      <c r="B17" s="152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1"/>
    </row>
    <row r="18" spans="1:16">
      <c r="A18" s="21"/>
      <c r="B18" s="152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1" t="s">
        <v>84</v>
      </c>
    </row>
    <row r="19" spans="1:16">
      <c r="A19" s="21"/>
      <c r="B19" s="153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1" t="s">
        <v>84</v>
      </c>
    </row>
    <row r="20" spans="1:16">
      <c r="A20" s="21"/>
      <c r="B20" s="153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1" t="s">
        <v>84</v>
      </c>
    </row>
    <row r="21" spans="1:16">
      <c r="A21" s="21"/>
      <c r="B21" s="153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1" t="s">
        <v>37</v>
      </c>
    </row>
    <row r="22" spans="1:16">
      <c r="A22" s="21"/>
      <c r="B22" s="153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1"/>
    </row>
    <row r="23" spans="1:16">
      <c r="A23" s="21"/>
      <c r="B23" s="153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1"/>
    </row>
    <row r="24" spans="1:16">
      <c r="A24" s="21"/>
      <c r="B24" s="153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1" t="s">
        <v>84</v>
      </c>
    </row>
    <row r="25" spans="1:16">
      <c r="A25" s="21"/>
      <c r="B25" s="153"/>
      <c r="C25" s="53" t="s">
        <v>86</v>
      </c>
      <c r="D25" s="53" t="s">
        <v>56</v>
      </c>
      <c r="E25" s="50">
        <v>1</v>
      </c>
      <c r="F25" s="50">
        <v>5</v>
      </c>
      <c r="G25" s="50">
        <v>5</v>
      </c>
      <c r="H25" s="52"/>
      <c r="I25" s="52"/>
      <c r="J25" s="34"/>
      <c r="K25" s="1" t="s">
        <v>84</v>
      </c>
    </row>
    <row r="26" spans="1:16">
      <c r="A26" s="21"/>
      <c r="B26" s="153"/>
      <c r="C26" s="53" t="s">
        <v>59</v>
      </c>
      <c r="D26" s="53" t="s">
        <v>60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1" t="s">
        <v>87</v>
      </c>
    </row>
    <row r="27" spans="1:16">
      <c r="A27" s="21"/>
      <c r="B27" s="153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1"/>
    </row>
    <row r="28" spans="1:16">
      <c r="A28" s="21"/>
      <c r="B28" s="153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1"/>
      <c r="L28" s="84"/>
    </row>
    <row r="29" spans="1:16">
      <c r="A29" s="21"/>
      <c r="B29" s="38" t="s">
        <v>88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4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1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1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16">
      <c r="A33" s="21"/>
      <c r="B33" s="151"/>
      <c r="C33" s="27" t="s">
        <v>70</v>
      </c>
      <c r="D33" s="28" t="s">
        <v>73</v>
      </c>
      <c r="E33" s="24">
        <v>1</v>
      </c>
      <c r="F33" s="24">
        <v>5</v>
      </c>
      <c r="G33" s="24">
        <v>5</v>
      </c>
      <c r="H33" s="44"/>
      <c r="I33" s="44"/>
      <c r="J33" s="26"/>
      <c r="K33" s="1" t="s">
        <v>87</v>
      </c>
    </row>
    <row r="34" spans="1:16">
      <c r="A34" s="21"/>
      <c r="B34" s="151"/>
      <c r="C34" s="27" t="s">
        <v>75</v>
      </c>
      <c r="D34" s="28" t="s">
        <v>76</v>
      </c>
      <c r="E34" s="24">
        <v>1</v>
      </c>
      <c r="F34" s="24">
        <v>5</v>
      </c>
      <c r="G34" s="31">
        <v>5</v>
      </c>
      <c r="H34" s="44"/>
      <c r="I34" s="44"/>
      <c r="J34" s="26"/>
      <c r="K34" s="1" t="s">
        <v>87</v>
      </c>
    </row>
    <row r="35" spans="1:16">
      <c r="A35" s="21"/>
      <c r="B35" s="151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16">
      <c r="A36" s="21"/>
      <c r="B36" s="151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16">
      <c r="A37" s="21"/>
      <c r="B37" s="151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16">
      <c r="A38" s="21"/>
      <c r="B38" s="151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16">
      <c r="A39" s="21"/>
      <c r="B39" s="151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16">
      <c r="A40" s="21"/>
      <c r="B40" s="151"/>
      <c r="C40" s="22"/>
      <c r="D40" s="85" t="s">
        <v>35</v>
      </c>
      <c r="E40" s="86">
        <v>1</v>
      </c>
      <c r="F40" s="86">
        <v>5</v>
      </c>
      <c r="G40" s="86">
        <v>5</v>
      </c>
      <c r="H40" s="44"/>
      <c r="I40" s="44"/>
      <c r="J40" s="26"/>
      <c r="K40" s="1" t="s">
        <v>37</v>
      </c>
    </row>
    <row r="41" spans="1:16">
      <c r="A41" s="21"/>
      <c r="B41" s="151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16">
      <c r="A42" s="21"/>
      <c r="B42" s="151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16">
      <c r="A43" s="21"/>
      <c r="B43" s="151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16">
      <c r="A44" s="21"/>
      <c r="B44" s="76" t="s">
        <v>93</v>
      </c>
      <c r="C44" s="47"/>
      <c r="D44" s="47"/>
      <c r="E44" s="47"/>
      <c r="F44" s="47"/>
      <c r="G44" s="47"/>
      <c r="H44" s="47"/>
      <c r="I44" s="47"/>
      <c r="J44" s="48"/>
      <c r="K44" s="1"/>
    </row>
    <row r="45" spans="1:16">
      <c r="A45" s="21"/>
      <c r="B45" s="152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1"/>
      <c r="L45" s="63"/>
      <c r="M45" s="21"/>
      <c r="N45" s="64"/>
      <c r="O45" s="64"/>
      <c r="P45" s="65"/>
    </row>
    <row r="46" spans="1:16">
      <c r="A46" s="21"/>
      <c r="B46" s="153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1" t="s">
        <v>87</v>
      </c>
    </row>
    <row r="47" spans="1:16">
      <c r="A47" s="21"/>
      <c r="B47" s="153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77" t="s">
        <v>87</v>
      </c>
    </row>
    <row r="48" spans="1:16">
      <c r="A48" s="21"/>
      <c r="B48" s="153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77" t="s">
        <v>87</v>
      </c>
    </row>
    <row r="49" spans="1:14">
      <c r="A49" s="21"/>
      <c r="B49" s="153"/>
      <c r="C49" s="53" t="s">
        <v>42</v>
      </c>
      <c r="D49" s="53" t="s">
        <v>43</v>
      </c>
      <c r="E49" s="50">
        <v>1</v>
      </c>
      <c r="F49" s="50">
        <v>5</v>
      </c>
      <c r="G49" s="50">
        <v>5</v>
      </c>
      <c r="H49" s="50"/>
      <c r="I49" s="50"/>
      <c r="J49" s="34"/>
      <c r="K49" s="1" t="s">
        <v>84</v>
      </c>
    </row>
    <row r="50" spans="1:14">
      <c r="A50" s="21"/>
      <c r="B50" s="153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1"/>
    </row>
    <row r="51" spans="1:14">
      <c r="A51" s="21"/>
      <c r="B51" s="153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1"/>
    </row>
    <row r="52" spans="1:14">
      <c r="A52" s="21"/>
      <c r="B52" s="153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1" t="s">
        <v>87</v>
      </c>
    </row>
    <row r="53" spans="1:14">
      <c r="A53" s="21"/>
      <c r="B53" s="153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1" t="s">
        <v>87</v>
      </c>
    </row>
    <row r="54" spans="1:14">
      <c r="A54" s="21"/>
      <c r="B54" s="153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1" t="s">
        <v>92</v>
      </c>
    </row>
    <row r="55" spans="1:14">
      <c r="A55" s="21"/>
      <c r="B55" s="153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1" t="s">
        <v>37</v>
      </c>
    </row>
    <row r="56" spans="1:14">
      <c r="A56" s="21"/>
      <c r="B56" s="153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1"/>
    </row>
    <row r="57" spans="1:14" ht="15" customHeight="1">
      <c r="A57" s="21"/>
      <c r="B57" s="153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1"/>
    </row>
    <row r="58" spans="1:14">
      <c r="A58" s="21"/>
      <c r="B58" s="153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4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1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1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1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1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1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1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1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1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1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1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8:B70"/>
    <mergeCell ref="B45:B50"/>
    <mergeCell ref="B51:B56"/>
    <mergeCell ref="B57:B58"/>
    <mergeCell ref="B30:B35"/>
    <mergeCell ref="B36:B41"/>
    <mergeCell ref="B42:B43"/>
    <mergeCell ref="B60:B63"/>
    <mergeCell ref="B64:B67"/>
  </mergeCells>
  <phoneticPr fontId="10" type="noConversion"/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opLeftCell="A37" zoomScaleNormal="100" workbookViewId="0">
      <selection activeCell="D67" sqref="D67"/>
    </sheetView>
  </sheetViews>
  <sheetFormatPr defaultColWidth="8.7265625" defaultRowHeight="14.5"/>
  <cols>
    <col min="1" max="1" width="2.7265625" customWidth="1"/>
    <col min="2" max="2" width="18.26953125" customWidth="1"/>
    <col min="3" max="3" width="17.7265625" customWidth="1"/>
    <col min="4" max="4" width="38.26953125" customWidth="1"/>
    <col min="5" max="5" width="9" customWidth="1"/>
    <col min="6" max="6" width="9.26953125" customWidth="1"/>
    <col min="7" max="7" width="8.26953125" customWidth="1"/>
    <col min="8" max="8" width="8.7265625" customWidth="1"/>
    <col min="9" max="9" width="11.26953125" customWidth="1"/>
    <col min="10" max="10" width="14.26953125" customWidth="1"/>
    <col min="11" max="11" width="17.26953125" bestFit="1" customWidth="1"/>
  </cols>
  <sheetData>
    <row r="1" spans="1:23" ht="24.75" customHeight="1">
      <c r="A1" s="21"/>
      <c r="B1" s="54" t="s">
        <v>100</v>
      </c>
      <c r="C1" s="21"/>
      <c r="D1" s="21"/>
      <c r="E1" s="21"/>
      <c r="F1" s="21"/>
      <c r="G1" s="21"/>
      <c r="H1" s="21"/>
      <c r="I1" s="21"/>
      <c r="J1" s="21"/>
    </row>
    <row r="2" spans="1:23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23">
      <c r="A3" s="21"/>
      <c r="B3" s="66" t="s">
        <v>96</v>
      </c>
      <c r="C3" s="39"/>
      <c r="D3" s="39"/>
      <c r="E3" s="39"/>
      <c r="F3" s="39"/>
      <c r="G3" s="39"/>
      <c r="H3" s="39"/>
      <c r="I3" s="39"/>
      <c r="J3" s="40"/>
      <c r="K3" s="1"/>
    </row>
    <row r="4" spans="1:23" ht="14.65" customHeight="1">
      <c r="A4" s="21"/>
      <c r="B4" s="155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23">
      <c r="A5" s="21"/>
      <c r="B5" s="156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23">
      <c r="A6" s="21"/>
      <c r="B6" s="156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23">
      <c r="A7" s="21"/>
      <c r="B7" s="156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23">
      <c r="A8" s="21"/>
      <c r="B8" s="151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23">
      <c r="A9" s="21"/>
      <c r="B9" s="151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23">
      <c r="A10" s="21"/>
      <c r="B10" s="151"/>
      <c r="C10" s="27" t="s">
        <v>86</v>
      </c>
      <c r="D10" s="27" t="s">
        <v>56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  <c r="P10" s="87"/>
      <c r="Q10" s="87"/>
      <c r="R10" s="65"/>
      <c r="S10" s="65"/>
      <c r="T10" s="65"/>
      <c r="U10" s="65"/>
      <c r="V10" s="65"/>
      <c r="W10" s="21"/>
    </row>
    <row r="11" spans="1:23">
      <c r="A11" s="21"/>
      <c r="B11" s="151"/>
      <c r="C11" s="27" t="s">
        <v>48</v>
      </c>
      <c r="D11" s="27" t="s">
        <v>50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84</v>
      </c>
    </row>
    <row r="12" spans="1:23">
      <c r="A12" s="21"/>
      <c r="B12" s="151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23">
      <c r="A13" s="21"/>
      <c r="B13" s="151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23">
      <c r="A14" s="21"/>
      <c r="B14" s="151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23">
      <c r="A15" s="21"/>
      <c r="B15" s="151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23" ht="14.65" customHeight="1">
      <c r="A16" s="21"/>
      <c r="B16" s="76" t="s">
        <v>97</v>
      </c>
      <c r="C16" s="47"/>
      <c r="D16" s="47"/>
      <c r="E16" s="47"/>
      <c r="F16" s="47"/>
      <c r="G16" s="47"/>
      <c r="H16" s="47"/>
      <c r="I16" s="47"/>
      <c r="J16" s="48"/>
      <c r="K16" s="91"/>
    </row>
    <row r="17" spans="1:16">
      <c r="A17" s="21"/>
      <c r="B17" s="152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91"/>
    </row>
    <row r="18" spans="1:16">
      <c r="A18" s="21"/>
      <c r="B18" s="152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91" t="s">
        <v>84</v>
      </c>
    </row>
    <row r="19" spans="1:16">
      <c r="A19" s="21"/>
      <c r="B19" s="153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91" t="s">
        <v>84</v>
      </c>
    </row>
    <row r="20" spans="1:16">
      <c r="A20" s="21"/>
      <c r="B20" s="153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91" t="s">
        <v>84</v>
      </c>
    </row>
    <row r="21" spans="1:16">
      <c r="A21" s="21"/>
      <c r="B21" s="153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91" t="s">
        <v>37</v>
      </c>
    </row>
    <row r="22" spans="1:16">
      <c r="A22" s="21"/>
      <c r="B22" s="153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91"/>
    </row>
    <row r="23" spans="1:16">
      <c r="A23" s="21"/>
      <c r="B23" s="153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91"/>
    </row>
    <row r="24" spans="1:16">
      <c r="A24" s="21"/>
      <c r="B24" s="153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91" t="s">
        <v>84</v>
      </c>
    </row>
    <row r="25" spans="1:16">
      <c r="A25" s="21"/>
      <c r="B25" s="153"/>
      <c r="C25" s="53" t="s">
        <v>59</v>
      </c>
      <c r="D25" s="53" t="s">
        <v>60</v>
      </c>
      <c r="E25" s="50">
        <v>1</v>
      </c>
      <c r="F25" s="50">
        <v>5</v>
      </c>
      <c r="G25" s="50">
        <v>5</v>
      </c>
      <c r="H25" s="52"/>
      <c r="I25" s="52"/>
      <c r="J25" s="34"/>
      <c r="K25" s="91" t="s">
        <v>87</v>
      </c>
    </row>
    <row r="26" spans="1:16">
      <c r="A26" s="21"/>
      <c r="B26" s="153"/>
      <c r="C26" s="53"/>
      <c r="D26" s="53" t="s">
        <v>35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91" t="s">
        <v>37</v>
      </c>
    </row>
    <row r="27" spans="1:16">
      <c r="A27" s="21"/>
      <c r="B27" s="153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91"/>
    </row>
    <row r="28" spans="1:16">
      <c r="A28" s="21"/>
      <c r="B28" s="153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91"/>
      <c r="L28" s="84"/>
    </row>
    <row r="29" spans="1:16">
      <c r="A29" s="21"/>
      <c r="B29" s="66" t="s">
        <v>98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4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1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1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24">
      <c r="A33" s="21"/>
      <c r="B33" s="151"/>
      <c r="C33" s="27" t="s">
        <v>75</v>
      </c>
      <c r="D33" s="28" t="s">
        <v>76</v>
      </c>
      <c r="E33" s="24">
        <v>1</v>
      </c>
      <c r="F33" s="24">
        <v>5</v>
      </c>
      <c r="G33" s="31">
        <v>5</v>
      </c>
      <c r="H33" s="44"/>
      <c r="I33" s="44"/>
      <c r="J33" s="26"/>
      <c r="K33" s="1" t="s">
        <v>87</v>
      </c>
      <c r="Q33" s="87"/>
      <c r="R33" s="88"/>
      <c r="S33" s="64"/>
      <c r="T33" s="64"/>
      <c r="U33" s="64"/>
      <c r="V33" s="89"/>
      <c r="W33" s="89"/>
      <c r="X33" s="21"/>
    </row>
    <row r="34" spans="1:24">
      <c r="A34" s="21"/>
      <c r="B34" s="151"/>
      <c r="C34" s="27"/>
      <c r="D34" s="85" t="s">
        <v>35</v>
      </c>
      <c r="E34" s="86">
        <v>1</v>
      </c>
      <c r="F34" s="86">
        <v>5</v>
      </c>
      <c r="G34" s="86">
        <v>5</v>
      </c>
      <c r="H34" s="43"/>
      <c r="I34" s="44"/>
      <c r="J34" s="26"/>
      <c r="K34" s="1" t="s">
        <v>37</v>
      </c>
    </row>
    <row r="35" spans="1:24">
      <c r="A35" s="21"/>
      <c r="B35" s="151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24">
      <c r="A36" s="21"/>
      <c r="B36" s="151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24">
      <c r="A37" s="21"/>
      <c r="B37" s="151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24">
      <c r="A38" s="21"/>
      <c r="B38" s="151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24">
      <c r="A39" s="21"/>
      <c r="B39" s="151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24">
      <c r="A40" s="21"/>
      <c r="B40" s="151"/>
      <c r="C40" s="27" t="s">
        <v>42</v>
      </c>
      <c r="D40" s="27" t="s">
        <v>43</v>
      </c>
      <c r="E40" s="43">
        <v>1</v>
      </c>
      <c r="F40" s="43">
        <v>5</v>
      </c>
      <c r="G40" s="43">
        <v>5</v>
      </c>
      <c r="H40" s="43"/>
      <c r="I40" s="43"/>
      <c r="J40" s="26"/>
      <c r="K40" s="1" t="s">
        <v>84</v>
      </c>
    </row>
    <row r="41" spans="1:24">
      <c r="A41" s="21"/>
      <c r="B41" s="151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24">
      <c r="A42" s="21"/>
      <c r="B42" s="151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24">
      <c r="A43" s="21"/>
      <c r="B43" s="151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24">
      <c r="A44" s="21"/>
      <c r="B44" s="76" t="s">
        <v>99</v>
      </c>
      <c r="C44" s="47"/>
      <c r="D44" s="47"/>
      <c r="E44" s="47"/>
      <c r="F44" s="47"/>
      <c r="G44" s="47"/>
      <c r="H44" s="47"/>
      <c r="I44" s="47"/>
      <c r="J44" s="48"/>
      <c r="K44" s="91"/>
    </row>
    <row r="45" spans="1:24">
      <c r="A45" s="21"/>
      <c r="B45" s="152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91"/>
      <c r="L45" s="63"/>
      <c r="M45" s="21"/>
      <c r="N45" s="64"/>
      <c r="O45" s="64"/>
      <c r="P45" s="65"/>
    </row>
    <row r="46" spans="1:24">
      <c r="A46" s="21"/>
      <c r="B46" s="153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91" t="s">
        <v>87</v>
      </c>
    </row>
    <row r="47" spans="1:24">
      <c r="A47" s="21"/>
      <c r="B47" s="153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92" t="s">
        <v>87</v>
      </c>
    </row>
    <row r="48" spans="1:24">
      <c r="A48" s="21"/>
      <c r="B48" s="153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92" t="s">
        <v>87</v>
      </c>
    </row>
    <row r="49" spans="1:14">
      <c r="A49" s="21"/>
      <c r="B49" s="153"/>
      <c r="C49" s="53" t="s">
        <v>70</v>
      </c>
      <c r="D49" s="71" t="s">
        <v>73</v>
      </c>
      <c r="E49" s="50">
        <v>1</v>
      </c>
      <c r="F49" s="50">
        <v>5</v>
      </c>
      <c r="G49" s="50">
        <v>5</v>
      </c>
      <c r="H49" s="52"/>
      <c r="I49" s="52"/>
      <c r="J49" s="34"/>
      <c r="K49" s="91" t="s">
        <v>87</v>
      </c>
    </row>
    <row r="50" spans="1:14">
      <c r="A50" s="21"/>
      <c r="B50" s="153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91"/>
    </row>
    <row r="51" spans="1:14">
      <c r="A51" s="21"/>
      <c r="B51" s="153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91"/>
    </row>
    <row r="52" spans="1:14">
      <c r="A52" s="21"/>
      <c r="B52" s="153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91" t="s">
        <v>87</v>
      </c>
    </row>
    <row r="53" spans="1:14">
      <c r="A53" s="21"/>
      <c r="B53" s="153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91" t="s">
        <v>87</v>
      </c>
    </row>
    <row r="54" spans="1:14">
      <c r="A54" s="21"/>
      <c r="B54" s="153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91" t="s">
        <v>92</v>
      </c>
    </row>
    <row r="55" spans="1:14">
      <c r="A55" s="21"/>
      <c r="B55" s="153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91" t="s">
        <v>37</v>
      </c>
    </row>
    <row r="56" spans="1:14">
      <c r="A56" s="21"/>
      <c r="B56" s="153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91"/>
    </row>
    <row r="57" spans="1:14" ht="15" customHeight="1">
      <c r="A57" s="21"/>
      <c r="B57" s="153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91"/>
    </row>
    <row r="58" spans="1:14">
      <c r="A58" s="21"/>
      <c r="B58" s="153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9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4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1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1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1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1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1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1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1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1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1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1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0:B63"/>
    <mergeCell ref="B64:B67"/>
    <mergeCell ref="B68:B70"/>
    <mergeCell ref="B30:B35"/>
    <mergeCell ref="B36:B41"/>
    <mergeCell ref="B42:B43"/>
    <mergeCell ref="B45:B50"/>
    <mergeCell ref="B51:B56"/>
    <mergeCell ref="B57:B58"/>
  </mergeCells>
  <phoneticPr fontId="10" type="noConversion"/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2:M53"/>
  <sheetViews>
    <sheetView workbookViewId="0">
      <selection activeCell="U48" sqref="U48"/>
    </sheetView>
  </sheetViews>
  <sheetFormatPr defaultRowHeight="14.5"/>
  <cols>
    <col min="13" max="13" width="45.54296875" customWidth="1"/>
  </cols>
  <sheetData>
    <row r="52" spans="2:13">
      <c r="B52" t="s">
        <v>302</v>
      </c>
      <c r="E52" s="157" t="s">
        <v>304</v>
      </c>
      <c r="F52" s="158"/>
      <c r="G52" s="158"/>
      <c r="H52" s="158"/>
      <c r="I52" s="158"/>
      <c r="J52" s="158"/>
      <c r="K52" s="158"/>
      <c r="L52" s="158"/>
      <c r="M52" s="158"/>
    </row>
    <row r="53" spans="2:13">
      <c r="B53" t="s">
        <v>303</v>
      </c>
      <c r="E53" s="158"/>
      <c r="F53" s="158"/>
      <c r="G53" s="158"/>
      <c r="H53" s="158"/>
      <c r="I53" s="158"/>
      <c r="J53" s="158"/>
      <c r="K53" s="158"/>
      <c r="L53" s="158"/>
      <c r="M53" s="158"/>
    </row>
  </sheetData>
  <mergeCells count="1">
    <mergeCell ref="E52:M53"/>
  </mergeCells>
  <hyperlinks>
    <hyperlink ref="E52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文件" shapeId="1025" r:id="rId5">
          <objectPr defaultSize="0" autoPict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15</xdr:col>
                <xdr:colOff>469900</xdr:colOff>
                <xdr:row>48</xdr:row>
                <xdr:rowOff>88900</xdr:rowOff>
              </to>
            </anchor>
          </objectPr>
        </oleObject>
      </mc:Choice>
      <mc:Fallback>
        <oleObject progId="文件" shapeId="1025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zoomScale="110" zoomScaleNormal="110" workbookViewId="0">
      <pane ySplit="3" topLeftCell="A4" activePane="bottomLeft" state="frozen"/>
      <selection pane="bottomLeft" activeCell="C56" sqref="C56"/>
    </sheetView>
  </sheetViews>
  <sheetFormatPr defaultColWidth="8.7265625" defaultRowHeight="14.5"/>
  <cols>
    <col min="1" max="1" width="2.7265625" customWidth="1"/>
    <col min="2" max="2" width="18.26953125" customWidth="1"/>
    <col min="3" max="3" width="17.7265625" customWidth="1"/>
    <col min="4" max="4" width="38.26953125" style="142" customWidth="1"/>
    <col min="5" max="5" width="9" style="137" customWidth="1"/>
    <col min="6" max="6" width="9.26953125" style="137" customWidth="1"/>
    <col min="7" max="7" width="11.26953125" customWidth="1"/>
    <col min="8" max="8" width="10.453125" customWidth="1"/>
    <col min="9" max="9" width="11.26953125" customWidth="1"/>
    <col min="10" max="10" width="14.26953125" customWidth="1"/>
    <col min="11" max="11" width="10.453125" customWidth="1"/>
  </cols>
  <sheetData>
    <row r="1" spans="1:13" ht="24.75" customHeight="1">
      <c r="A1" s="21"/>
      <c r="B1" s="54" t="s">
        <v>295</v>
      </c>
      <c r="C1" s="21"/>
      <c r="D1" s="138"/>
      <c r="E1" s="135"/>
      <c r="F1" s="136"/>
      <c r="G1" s="21"/>
      <c r="H1" s="21"/>
      <c r="I1" s="113"/>
      <c r="J1" s="21"/>
    </row>
    <row r="2" spans="1:13" ht="24.75" customHeight="1">
      <c r="A2" s="21"/>
      <c r="B2" s="113" t="s">
        <v>114</v>
      </c>
      <c r="C2" s="21"/>
      <c r="D2" s="138"/>
      <c r="E2" s="135"/>
      <c r="F2" s="136"/>
      <c r="G2" s="21"/>
      <c r="H2" s="21"/>
      <c r="I2" s="113"/>
      <c r="J2" s="21"/>
    </row>
    <row r="3" spans="1:13" ht="58">
      <c r="A3" s="21"/>
      <c r="B3" s="112" t="s">
        <v>18</v>
      </c>
      <c r="C3" s="110" t="s">
        <v>0</v>
      </c>
      <c r="D3" s="139" t="s">
        <v>1</v>
      </c>
      <c r="E3" s="112" t="s">
        <v>2</v>
      </c>
      <c r="F3" s="112" t="s">
        <v>3</v>
      </c>
      <c r="G3" s="110" t="s">
        <v>101</v>
      </c>
      <c r="H3" s="110" t="s">
        <v>103</v>
      </c>
      <c r="I3" s="110" t="s">
        <v>11</v>
      </c>
      <c r="J3" s="37" t="s">
        <v>8</v>
      </c>
      <c r="K3" s="111" t="s">
        <v>32</v>
      </c>
      <c r="M3" t="s">
        <v>115</v>
      </c>
    </row>
    <row r="4" spans="1:13">
      <c r="A4" s="21"/>
      <c r="B4" s="22" t="s">
        <v>104</v>
      </c>
      <c r="C4" s="27"/>
      <c r="D4" s="145"/>
      <c r="E4" s="43"/>
      <c r="F4" s="43"/>
      <c r="G4" s="27"/>
      <c r="H4" s="27"/>
      <c r="I4" s="27"/>
      <c r="J4" s="27"/>
      <c r="K4" s="1"/>
    </row>
    <row r="5" spans="1:13" ht="46.9" customHeight="1">
      <c r="A5" s="21"/>
      <c r="B5" s="159" t="s">
        <v>5</v>
      </c>
      <c r="C5" s="27" t="s">
        <v>297</v>
      </c>
      <c r="D5" s="146" t="s">
        <v>291</v>
      </c>
      <c r="E5" s="43">
        <v>1</v>
      </c>
      <c r="F5" s="43">
        <v>10</v>
      </c>
      <c r="G5" s="43">
        <v>5</v>
      </c>
      <c r="H5" s="43"/>
      <c r="I5" s="43"/>
      <c r="J5" s="26"/>
      <c r="K5" s="1" t="s">
        <v>281</v>
      </c>
    </row>
    <row r="6" spans="1:13" ht="58">
      <c r="A6" s="21"/>
      <c r="B6" s="160"/>
      <c r="C6" s="27" t="s">
        <v>298</v>
      </c>
      <c r="D6" s="145" t="s">
        <v>292</v>
      </c>
      <c r="E6" s="43">
        <v>1</v>
      </c>
      <c r="F6" s="43">
        <v>5</v>
      </c>
      <c r="G6" s="43">
        <v>5</v>
      </c>
      <c r="H6" s="43"/>
      <c r="I6" s="43"/>
      <c r="J6" s="26"/>
      <c r="K6" s="1" t="s">
        <v>281</v>
      </c>
    </row>
    <row r="7" spans="1:13" ht="46.9" customHeight="1">
      <c r="A7" s="21"/>
      <c r="B7" s="160"/>
      <c r="C7" s="27" t="s">
        <v>299</v>
      </c>
      <c r="D7" s="145" t="s">
        <v>293</v>
      </c>
      <c r="E7" s="43">
        <v>1</v>
      </c>
      <c r="F7" s="43">
        <v>5</v>
      </c>
      <c r="G7" s="24">
        <v>5</v>
      </c>
      <c r="H7" s="44"/>
      <c r="I7" s="44"/>
      <c r="J7" s="26"/>
      <c r="K7" s="1" t="s">
        <v>281</v>
      </c>
    </row>
    <row r="8" spans="1:13">
      <c r="A8" s="21"/>
      <c r="B8" s="161"/>
      <c r="C8" s="165"/>
      <c r="D8" s="166"/>
      <c r="E8" s="166"/>
      <c r="F8" s="166"/>
      <c r="G8" s="167"/>
      <c r="H8" s="44">
        <v>20</v>
      </c>
      <c r="I8" s="44">
        <v>15</v>
      </c>
      <c r="J8" s="26"/>
      <c r="K8" s="1"/>
    </row>
    <row r="9" spans="1:13">
      <c r="A9" s="21"/>
      <c r="B9" s="168" t="s">
        <v>6</v>
      </c>
      <c r="C9" s="22"/>
      <c r="D9" s="141" t="s">
        <v>34</v>
      </c>
      <c r="E9" s="67"/>
      <c r="F9" s="67"/>
      <c r="G9" s="44">
        <v>5</v>
      </c>
      <c r="H9" s="44"/>
      <c r="I9" s="44"/>
      <c r="J9" s="68"/>
      <c r="K9" s="69"/>
    </row>
    <row r="10" spans="1:13" ht="43.5">
      <c r="A10" s="21"/>
      <c r="B10" s="169"/>
      <c r="C10" s="27" t="s">
        <v>278</v>
      </c>
      <c r="D10" s="145" t="s">
        <v>292</v>
      </c>
      <c r="E10" s="43">
        <v>1</v>
      </c>
      <c r="F10" s="43">
        <v>5</v>
      </c>
      <c r="G10" s="43"/>
      <c r="H10" s="43"/>
      <c r="I10" s="43"/>
      <c r="J10" s="26"/>
      <c r="K10" s="1" t="s">
        <v>281</v>
      </c>
    </row>
    <row r="11" spans="1:13" ht="43.5">
      <c r="A11" s="21"/>
      <c r="B11" s="169"/>
      <c r="C11" s="27" t="s">
        <v>276</v>
      </c>
      <c r="D11" s="145" t="s">
        <v>294</v>
      </c>
      <c r="E11" s="43">
        <v>2</v>
      </c>
      <c r="F11" s="43">
        <v>20</v>
      </c>
      <c r="G11" s="43">
        <v>10</v>
      </c>
      <c r="H11" s="1"/>
      <c r="I11" s="1"/>
      <c r="J11" s="26"/>
      <c r="K11" s="1" t="s">
        <v>282</v>
      </c>
    </row>
    <row r="12" spans="1:13">
      <c r="A12" s="21"/>
      <c r="B12" s="170"/>
      <c r="C12" s="171"/>
      <c r="D12" s="172"/>
      <c r="E12" s="172"/>
      <c r="F12" s="172"/>
      <c r="G12" s="173"/>
      <c r="H12" s="44">
        <v>20</v>
      </c>
      <c r="I12" s="44">
        <f>SUM(G9:G11)</f>
        <v>15</v>
      </c>
      <c r="J12" s="26"/>
      <c r="K12" s="1"/>
    </row>
    <row r="13" spans="1:13" ht="14.65" customHeight="1">
      <c r="A13" s="21"/>
      <c r="B13" s="22" t="s">
        <v>105</v>
      </c>
      <c r="C13" s="27"/>
      <c r="D13" s="145"/>
      <c r="E13" s="43"/>
      <c r="F13" s="43"/>
      <c r="G13" s="27"/>
      <c r="H13" s="27"/>
      <c r="I13" s="27"/>
      <c r="J13" s="27"/>
      <c r="K13" s="1"/>
    </row>
    <row r="14" spans="1:13">
      <c r="A14" s="21"/>
      <c r="B14" s="168" t="s">
        <v>5</v>
      </c>
      <c r="C14" s="22"/>
      <c r="D14" s="141" t="s">
        <v>34</v>
      </c>
      <c r="E14" s="24"/>
      <c r="F14" s="24"/>
      <c r="G14" s="67">
        <v>10</v>
      </c>
      <c r="H14" s="43"/>
      <c r="I14" s="43"/>
      <c r="J14" s="26"/>
      <c r="K14" s="1"/>
    </row>
    <row r="15" spans="1:13" ht="43.5">
      <c r="A15" s="21"/>
      <c r="B15" s="169"/>
      <c r="C15" s="27" t="s">
        <v>277</v>
      </c>
      <c r="D15" s="145" t="s">
        <v>294</v>
      </c>
      <c r="E15" s="43">
        <v>2</v>
      </c>
      <c r="F15" s="43">
        <v>20</v>
      </c>
      <c r="G15" s="24"/>
      <c r="H15" s="43"/>
      <c r="I15" s="43"/>
      <c r="J15" s="26"/>
      <c r="K15" s="1" t="s">
        <v>282</v>
      </c>
    </row>
    <row r="16" spans="1:13" ht="15" customHeight="1">
      <c r="A16" s="21"/>
      <c r="B16" s="169"/>
      <c r="C16" s="22" t="s">
        <v>264</v>
      </c>
      <c r="D16" s="145" t="str">
        <f>VLOOKUP($C16, 所有科目!$B$3:$E$112, 2, FALSE)</f>
        <v>Positive Psychology</v>
      </c>
      <c r="E16" s="43">
        <f>VLOOKUP($C16, 所有科目!$B$3:$E$112, 3, FALSE)</f>
        <v>2</v>
      </c>
      <c r="F16" s="43">
        <f>VLOOKUP($C16, 所有科目!$B$3:$E$112, 4, FALSE)</f>
        <v>10</v>
      </c>
      <c r="G16" s="24">
        <v>5</v>
      </c>
      <c r="H16" s="43"/>
      <c r="I16" s="43"/>
      <c r="J16" s="26"/>
      <c r="K16" s="1" t="s">
        <v>283</v>
      </c>
    </row>
    <row r="17" spans="1:23" ht="15" customHeight="1">
      <c r="A17" s="21"/>
      <c r="B17" s="169"/>
      <c r="C17" s="22" t="s">
        <v>258</v>
      </c>
      <c r="D17" s="145" t="str">
        <f>VLOOKUP($C17, 所有科目!$B$3:$E$112, 2, FALSE)</f>
        <v>Introduction to Psychology</v>
      </c>
      <c r="E17" s="43">
        <f>VLOOKUP($C17, 所有科目!$B$3:$E$112, 3, FALSE)</f>
        <v>2</v>
      </c>
      <c r="F17" s="43">
        <f>VLOOKUP($C17, 所有科目!$B$3:$E$112, 4, FALSE)</f>
        <v>10</v>
      </c>
      <c r="G17" s="24">
        <v>5</v>
      </c>
      <c r="H17" s="44"/>
      <c r="I17" s="44"/>
      <c r="J17" s="26"/>
      <c r="K17" s="1" t="s">
        <v>283</v>
      </c>
    </row>
    <row r="18" spans="1:23">
      <c r="A18" s="21"/>
      <c r="B18" s="170"/>
      <c r="C18" s="171"/>
      <c r="D18" s="172"/>
      <c r="E18" s="172"/>
      <c r="F18" s="172"/>
      <c r="G18" s="173"/>
      <c r="H18" s="44">
        <v>20</v>
      </c>
      <c r="I18" s="44">
        <f>SUM(G14:G17)</f>
        <v>20</v>
      </c>
      <c r="J18" s="26"/>
      <c r="K18" s="1"/>
    </row>
    <row r="19" spans="1:23">
      <c r="A19" s="21"/>
      <c r="B19" s="174" t="s">
        <v>6</v>
      </c>
      <c r="C19" s="22"/>
      <c r="D19" s="141" t="s">
        <v>34</v>
      </c>
      <c r="E19" s="67"/>
      <c r="F19" s="67"/>
      <c r="G19" s="67">
        <v>10</v>
      </c>
      <c r="H19" s="44"/>
      <c r="I19" s="44"/>
      <c r="J19" s="26"/>
      <c r="K19" s="1" t="s">
        <v>283</v>
      </c>
    </row>
    <row r="20" spans="1:23" ht="29">
      <c r="A20" s="21"/>
      <c r="B20" s="174"/>
      <c r="C20" s="22" t="s">
        <v>263</v>
      </c>
      <c r="D20" s="145" t="str">
        <f>VLOOKUP($C20, 所有科目!$B$3:$E$112, 2, FALSE)</f>
        <v>Biological Psychology: Theories and Principles</v>
      </c>
      <c r="E20" s="43">
        <f>VLOOKUP($C20, 所有科目!$B$3:$E$112, 3, FALSE)</f>
        <v>2</v>
      </c>
      <c r="F20" s="43">
        <f>VLOOKUP($C20, 所有科目!$B$3:$E$112, 4, FALSE)</f>
        <v>10</v>
      </c>
      <c r="G20" s="148">
        <v>5</v>
      </c>
      <c r="H20" s="1"/>
      <c r="I20" s="1"/>
      <c r="J20" s="26"/>
      <c r="K20" s="1" t="s">
        <v>283</v>
      </c>
    </row>
    <row r="21" spans="1:23">
      <c r="A21" s="21"/>
      <c r="B21" s="174"/>
      <c r="C21" s="171"/>
      <c r="D21" s="172"/>
      <c r="E21" s="172"/>
      <c r="F21" s="172"/>
      <c r="G21" s="173"/>
      <c r="H21" s="44">
        <v>10</v>
      </c>
      <c r="I21" s="44">
        <f>SUM(G19:G20)</f>
        <v>15</v>
      </c>
      <c r="J21" s="26"/>
      <c r="K21" s="1"/>
      <c r="P21" s="87"/>
      <c r="Q21" s="87"/>
      <c r="R21" s="65"/>
      <c r="S21" s="65"/>
      <c r="T21" s="65"/>
      <c r="U21" s="65"/>
      <c r="V21" s="65"/>
      <c r="W21" s="21"/>
    </row>
    <row r="22" spans="1:23">
      <c r="A22" s="21"/>
      <c r="B22" s="174" t="s">
        <v>7</v>
      </c>
      <c r="C22" s="45"/>
      <c r="D22" s="141" t="s">
        <v>34</v>
      </c>
      <c r="E22" s="24"/>
      <c r="F22" s="24"/>
      <c r="G22" s="67"/>
      <c r="H22" s="44"/>
      <c r="I22" s="44"/>
      <c r="J22" s="26"/>
      <c r="K22" s="1"/>
    </row>
    <row r="23" spans="1:23">
      <c r="A23" s="21"/>
      <c r="B23" s="174"/>
      <c r="C23" s="27" t="s">
        <v>270</v>
      </c>
      <c r="D23" s="145" t="str">
        <f>VLOOKUP($C23, 所有科目!$B$3:$E$112, 2, FALSE)</f>
        <v>Introduction to Counselling Psychology</v>
      </c>
      <c r="E23" s="43">
        <f>VLOOKUP($C23, 所有科目!$B$3:$E$112, 3, FALSE)</f>
        <v>1</v>
      </c>
      <c r="F23" s="43">
        <f>VLOOKUP($C23, 所有科目!$B$3:$E$112, 4, FALSE)</f>
        <v>5</v>
      </c>
      <c r="G23" s="24">
        <v>5</v>
      </c>
      <c r="H23" s="44"/>
      <c r="I23" s="44"/>
      <c r="J23" s="26"/>
      <c r="K23" s="1" t="s">
        <v>283</v>
      </c>
    </row>
    <row r="24" spans="1:23">
      <c r="A24" s="21"/>
      <c r="B24" s="174"/>
      <c r="C24" s="45"/>
      <c r="D24" s="145"/>
      <c r="E24" s="43"/>
      <c r="F24" s="43"/>
      <c r="G24" s="44"/>
      <c r="H24" s="44">
        <f>SUM(F22:F24)</f>
        <v>5</v>
      </c>
      <c r="I24" s="44">
        <f>SUM(G22:G24)</f>
        <v>5</v>
      </c>
      <c r="J24" s="26"/>
      <c r="K24" s="1"/>
      <c r="L24" s="84"/>
    </row>
    <row r="25" spans="1:23">
      <c r="A25" s="21"/>
      <c r="B25" s="22" t="s">
        <v>106</v>
      </c>
      <c r="C25" s="27"/>
      <c r="D25" s="145"/>
      <c r="E25" s="43"/>
      <c r="F25" s="43"/>
      <c r="G25" s="27"/>
      <c r="H25" s="27"/>
      <c r="I25" s="27"/>
      <c r="J25" s="27"/>
      <c r="K25" s="1"/>
    </row>
    <row r="26" spans="1:23">
      <c r="A26" s="21"/>
      <c r="B26" s="168" t="s">
        <v>5</v>
      </c>
      <c r="C26" s="27"/>
      <c r="D26" s="147" t="s">
        <v>34</v>
      </c>
      <c r="E26" s="24"/>
      <c r="F26" s="24"/>
      <c r="G26" s="44">
        <v>5</v>
      </c>
      <c r="H26" s="43"/>
      <c r="I26" s="43"/>
      <c r="J26" s="26"/>
      <c r="K26" s="1"/>
      <c r="L26" s="63"/>
      <c r="M26" s="21"/>
      <c r="N26" s="64"/>
      <c r="O26" s="64"/>
      <c r="P26" s="65"/>
    </row>
    <row r="27" spans="1:23">
      <c r="A27" s="21"/>
      <c r="B27" s="169"/>
      <c r="C27" s="27" t="s">
        <v>257</v>
      </c>
      <c r="D27" s="145" t="str">
        <f>VLOOKUP($C27, 所有科目!$B$3:$E$112, 2, FALSE)</f>
        <v>Developmental Psychology</v>
      </c>
      <c r="E27" s="43">
        <f>VLOOKUP($C27, 所有科目!$B$3:$E$112, 3, FALSE)</f>
        <v>2</v>
      </c>
      <c r="F27" s="43">
        <f>VLOOKUP($C27, 所有科目!$B$3:$E$112, 4, FALSE)</f>
        <v>10</v>
      </c>
      <c r="G27" s="43">
        <v>5</v>
      </c>
      <c r="H27" s="43"/>
      <c r="I27" s="43"/>
      <c r="J27" s="26"/>
      <c r="K27" s="1" t="s">
        <v>283</v>
      </c>
      <c r="L27" s="63"/>
      <c r="M27" s="21"/>
      <c r="N27" s="64"/>
      <c r="O27" s="64"/>
      <c r="P27" s="65"/>
    </row>
    <row r="28" spans="1:23">
      <c r="A28" s="21"/>
      <c r="B28" s="169"/>
      <c r="C28" s="27" t="s">
        <v>262</v>
      </c>
      <c r="D28" s="145" t="str">
        <f>VLOOKUP($C28, 所有科目!$B$3:$E$112, 2, FALSE)</f>
        <v>Theories of Personality Psychology</v>
      </c>
      <c r="E28" s="43">
        <f>VLOOKUP($C28, 所有科目!$B$3:$E$112, 3, FALSE)</f>
        <v>2</v>
      </c>
      <c r="F28" s="43">
        <f>VLOOKUP($C28, 所有科目!$B$3:$E$112, 4, FALSE)</f>
        <v>10</v>
      </c>
      <c r="G28" s="24">
        <v>5</v>
      </c>
      <c r="H28" s="43"/>
      <c r="I28" s="43"/>
      <c r="J28" s="26"/>
      <c r="K28" s="1" t="s">
        <v>283</v>
      </c>
    </row>
    <row r="29" spans="1:23">
      <c r="A29" s="21"/>
      <c r="B29" s="170"/>
      <c r="C29" s="171"/>
      <c r="D29" s="172"/>
      <c r="E29" s="172"/>
      <c r="F29" s="172"/>
      <c r="G29" s="173"/>
      <c r="H29" s="44">
        <f>SUM(F27:F28)</f>
        <v>20</v>
      </c>
      <c r="I29" s="44">
        <f>SUM(G26:G28)</f>
        <v>15</v>
      </c>
      <c r="J29" s="26"/>
      <c r="K29" s="1"/>
    </row>
    <row r="30" spans="1:23">
      <c r="A30" s="21"/>
      <c r="B30" s="168" t="s">
        <v>6</v>
      </c>
      <c r="C30" s="22"/>
      <c r="D30" s="141" t="s">
        <v>34</v>
      </c>
      <c r="E30" s="44"/>
      <c r="F30" s="44"/>
      <c r="G30" s="44">
        <v>10</v>
      </c>
      <c r="H30" s="43"/>
      <c r="I30" s="43"/>
      <c r="J30" s="26"/>
      <c r="K30" s="1"/>
    </row>
    <row r="31" spans="1:23">
      <c r="A31" s="21"/>
      <c r="B31" s="169"/>
      <c r="C31" s="22" t="s">
        <v>261</v>
      </c>
      <c r="D31" s="145" t="str">
        <f>VLOOKUP($C31, 所有科目!$B$3:$E$112, 2, FALSE)</f>
        <v>History of Psychology</v>
      </c>
      <c r="E31" s="43">
        <f>VLOOKUP($C31, 所有科目!$B$3:$E$112, 3, FALSE)</f>
        <v>2</v>
      </c>
      <c r="F31" s="43">
        <f>VLOOKUP($C31, 所有科目!$B$3:$E$112, 4, FALSE)</f>
        <v>10</v>
      </c>
      <c r="G31" s="43">
        <v>5</v>
      </c>
      <c r="H31" s="43"/>
      <c r="I31" s="43"/>
      <c r="J31" s="26"/>
      <c r="K31" s="1" t="s">
        <v>283</v>
      </c>
    </row>
    <row r="32" spans="1:23">
      <c r="A32" s="21"/>
      <c r="B32" s="169"/>
      <c r="C32" s="27" t="s">
        <v>260</v>
      </c>
      <c r="D32" s="145" t="str">
        <f>VLOOKUP($C32, 所有科目!$B$3:$E$112, 2, FALSE)</f>
        <v>Social Psychology: Theories and Applications</v>
      </c>
      <c r="E32" s="43">
        <f>VLOOKUP($C32, 所有科目!$B$3:$E$112, 3, FALSE)</f>
        <v>2</v>
      </c>
      <c r="F32" s="43">
        <f>VLOOKUP($C32, 所有科目!$B$3:$E$112, 4, FALSE)</f>
        <v>20</v>
      </c>
      <c r="G32" s="43">
        <v>10</v>
      </c>
      <c r="H32" s="44"/>
      <c r="I32" s="44"/>
      <c r="J32" s="26"/>
      <c r="K32" s="1" t="s">
        <v>283</v>
      </c>
    </row>
    <row r="33" spans="1:16">
      <c r="A33" s="21"/>
      <c r="B33" s="170"/>
      <c r="C33" s="171"/>
      <c r="D33" s="172"/>
      <c r="E33" s="172"/>
      <c r="F33" s="172"/>
      <c r="G33" s="173"/>
      <c r="H33" s="44">
        <f>SUM(F31:F32)</f>
        <v>30</v>
      </c>
      <c r="I33" s="44">
        <f>SUM(G30:G32)</f>
        <v>25</v>
      </c>
      <c r="J33" s="26"/>
      <c r="K33" s="1"/>
    </row>
    <row r="34" spans="1:16">
      <c r="A34" s="21"/>
      <c r="B34" s="174" t="s">
        <v>7</v>
      </c>
      <c r="C34" s="45"/>
      <c r="D34" s="141" t="s">
        <v>34</v>
      </c>
      <c r="E34" s="44"/>
      <c r="F34" s="44"/>
      <c r="G34" s="44"/>
      <c r="H34" s="44"/>
      <c r="I34" s="44"/>
      <c r="J34" s="26"/>
      <c r="K34" s="1"/>
    </row>
    <row r="35" spans="1:16">
      <c r="A35" s="21"/>
      <c r="B35" s="174"/>
      <c r="C35" s="27" t="s">
        <v>269</v>
      </c>
      <c r="D35" s="145" t="str">
        <f>VLOOKUP($C35, 所有科目!$B$3:$E$112, 2, FALSE)</f>
        <v>Introduction to Abnormal Psychology</v>
      </c>
      <c r="E35" s="43">
        <f>VLOOKUP($C35, 所有科目!$B$3:$E$112, 3, FALSE)</f>
        <v>1</v>
      </c>
      <c r="F35" s="43">
        <f>VLOOKUP($C35, 所有科目!$B$3:$E$112, 4, FALSE)</f>
        <v>5</v>
      </c>
      <c r="G35" s="44">
        <v>5</v>
      </c>
      <c r="H35" s="44"/>
      <c r="I35" s="44"/>
      <c r="J35" s="26"/>
      <c r="K35" s="1" t="s">
        <v>283</v>
      </c>
    </row>
    <row r="36" spans="1:16">
      <c r="A36" s="21"/>
      <c r="B36" s="174"/>
      <c r="C36" s="171"/>
      <c r="D36" s="172"/>
      <c r="E36" s="172"/>
      <c r="F36" s="172"/>
      <c r="G36" s="173"/>
      <c r="H36" s="44">
        <f>SUM(F35)</f>
        <v>5</v>
      </c>
      <c r="I36" s="44">
        <f>SUM(G34:G35)</f>
        <v>5</v>
      </c>
      <c r="J36" s="26"/>
      <c r="K36" s="1"/>
    </row>
    <row r="37" spans="1:16">
      <c r="A37" s="21"/>
      <c r="B37" s="22" t="s">
        <v>107</v>
      </c>
      <c r="C37" s="27"/>
      <c r="D37" s="145"/>
      <c r="E37" s="43"/>
      <c r="F37" s="43"/>
      <c r="G37" s="27"/>
      <c r="H37" s="27"/>
      <c r="I37" s="27"/>
      <c r="J37" s="27"/>
      <c r="K37" s="1"/>
    </row>
    <row r="38" spans="1:16">
      <c r="A38" s="21"/>
      <c r="B38" s="174" t="s">
        <v>5</v>
      </c>
      <c r="C38" s="27"/>
      <c r="D38" s="147" t="s">
        <v>34</v>
      </c>
      <c r="E38" s="67"/>
      <c r="F38" s="67"/>
      <c r="G38" s="44">
        <v>15</v>
      </c>
      <c r="H38" s="44"/>
      <c r="I38" s="44"/>
      <c r="J38" s="68"/>
      <c r="K38" s="1"/>
      <c r="L38" s="63"/>
      <c r="M38" s="21"/>
      <c r="N38" s="64"/>
      <c r="O38" s="64"/>
      <c r="P38" s="65"/>
    </row>
    <row r="39" spans="1:16" ht="29">
      <c r="A39" s="21"/>
      <c r="B39" s="174"/>
      <c r="C39" s="27" t="s">
        <v>259</v>
      </c>
      <c r="D39" s="145" t="str">
        <f>VLOOKUP($C39, 所有科目!$B$3:$E$112, 2, FALSE)</f>
        <v>Cognitive Psychology: Theories and Applications</v>
      </c>
      <c r="E39" s="43">
        <f>VLOOKUP($C39, 所有科目!$B$3:$E$112, 3, FALSE)</f>
        <v>2</v>
      </c>
      <c r="F39" s="43">
        <f>VLOOKUP($C39, 所有科目!$B$3:$E$112, 4, FALSE)</f>
        <v>10</v>
      </c>
      <c r="G39" s="44">
        <v>5</v>
      </c>
      <c r="H39" s="44"/>
      <c r="I39" s="44"/>
      <c r="J39" s="68"/>
      <c r="K39" s="1" t="s">
        <v>283</v>
      </c>
      <c r="L39" s="63"/>
      <c r="M39" s="21"/>
      <c r="N39" s="64"/>
      <c r="O39" s="64"/>
      <c r="P39" s="65"/>
    </row>
    <row r="40" spans="1:16" ht="43.5">
      <c r="A40" s="21"/>
      <c r="B40" s="174"/>
      <c r="C40" s="27"/>
      <c r="D40" s="145" t="s">
        <v>279</v>
      </c>
      <c r="E40" s="43">
        <v>2</v>
      </c>
      <c r="F40" s="43">
        <v>20</v>
      </c>
      <c r="G40" s="44">
        <v>10</v>
      </c>
      <c r="H40" s="44"/>
      <c r="I40" s="44"/>
      <c r="J40" s="68"/>
      <c r="K40" s="1"/>
      <c r="L40" s="63"/>
      <c r="M40" s="21"/>
      <c r="N40" s="64"/>
      <c r="O40" s="64"/>
      <c r="P40" s="65"/>
    </row>
    <row r="41" spans="1:16">
      <c r="A41" s="21"/>
      <c r="B41" s="174"/>
      <c r="C41" s="171"/>
      <c r="D41" s="172"/>
      <c r="E41" s="172"/>
      <c r="F41" s="172"/>
      <c r="G41" s="173"/>
      <c r="H41" s="44">
        <f>SUM(F39:F40)</f>
        <v>30</v>
      </c>
      <c r="I41" s="44">
        <f>SUM(G38:G40)</f>
        <v>30</v>
      </c>
      <c r="J41" s="26"/>
      <c r="K41" s="1"/>
    </row>
    <row r="42" spans="1:16">
      <c r="A42" s="21"/>
      <c r="B42" s="174" t="s">
        <v>6</v>
      </c>
      <c r="C42" s="22"/>
      <c r="D42" s="147" t="s">
        <v>34</v>
      </c>
      <c r="E42" s="24"/>
      <c r="F42" s="24"/>
      <c r="G42" s="67">
        <v>15</v>
      </c>
      <c r="H42" s="43"/>
      <c r="I42" s="43"/>
      <c r="J42" s="26"/>
      <c r="K42" s="1"/>
    </row>
    <row r="43" spans="1:16">
      <c r="A43" s="21"/>
      <c r="B43" s="174"/>
      <c r="C43" s="171"/>
      <c r="D43" s="172"/>
      <c r="E43" s="172"/>
      <c r="F43" s="172"/>
      <c r="G43" s="173"/>
      <c r="H43" s="44">
        <f>SUM(F42:F43)</f>
        <v>0</v>
      </c>
      <c r="I43" s="44">
        <f>SUM(G42:G43)</f>
        <v>15</v>
      </c>
      <c r="J43" s="26"/>
      <c r="K43" s="1"/>
    </row>
    <row r="44" spans="1:16">
      <c r="A44" s="21"/>
      <c r="B44" s="21"/>
      <c r="C44" s="21"/>
      <c r="D44" s="138"/>
      <c r="E44" s="135"/>
      <c r="F44" s="135"/>
      <c r="G44" s="35" t="s">
        <v>285</v>
      </c>
      <c r="H44" s="73">
        <f>SUM(H5:H43)</f>
        <v>160</v>
      </c>
      <c r="I44" s="73">
        <f>SUM(I5:I43)</f>
        <v>160</v>
      </c>
      <c r="J44" s="21"/>
    </row>
    <row r="45" spans="1:16">
      <c r="E45" s="135"/>
      <c r="F45" s="135"/>
      <c r="G45" s="35" t="s">
        <v>286</v>
      </c>
      <c r="H45" s="73">
        <v>120</v>
      </c>
      <c r="I45" s="73">
        <v>120</v>
      </c>
    </row>
    <row r="46" spans="1:16">
      <c r="B46" t="s">
        <v>116</v>
      </c>
    </row>
    <row r="47" spans="1:16" ht="93" customHeight="1">
      <c r="B47" s="162" t="s">
        <v>300</v>
      </c>
      <c r="C47" s="163"/>
      <c r="D47" s="164"/>
    </row>
    <row r="49" spans="2:4" ht="109.15" customHeight="1">
      <c r="B49" s="175" t="s">
        <v>301</v>
      </c>
      <c r="C49" s="176"/>
      <c r="D49" s="177"/>
    </row>
  </sheetData>
  <autoFilter ref="B3:K44"/>
  <mergeCells count="21">
    <mergeCell ref="B34:B36"/>
    <mergeCell ref="B38:B41"/>
    <mergeCell ref="B42:B43"/>
    <mergeCell ref="B22:B24"/>
    <mergeCell ref="B49:D49"/>
    <mergeCell ref="B5:B8"/>
    <mergeCell ref="B47:D47"/>
    <mergeCell ref="C8:G8"/>
    <mergeCell ref="B9:B12"/>
    <mergeCell ref="C12:G12"/>
    <mergeCell ref="C18:G18"/>
    <mergeCell ref="C21:G21"/>
    <mergeCell ref="B14:B18"/>
    <mergeCell ref="B19:B21"/>
    <mergeCell ref="C41:G41"/>
    <mergeCell ref="C43:G43"/>
    <mergeCell ref="C29:G29"/>
    <mergeCell ref="C33:G33"/>
    <mergeCell ref="B30:B33"/>
    <mergeCell ref="C36:G36"/>
    <mergeCell ref="B26:B29"/>
  </mergeCells>
  <phoneticPr fontId="10" type="noConversion"/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="85" zoomScaleNormal="85" workbookViewId="0">
      <selection activeCell="B2" sqref="B2"/>
    </sheetView>
  </sheetViews>
  <sheetFormatPr defaultColWidth="8.7265625" defaultRowHeight="14.5"/>
  <cols>
    <col min="2" max="2" width="16.7265625" customWidth="1"/>
    <col min="3" max="3" width="14.453125" customWidth="1"/>
    <col min="4" max="4" width="30" customWidth="1"/>
    <col min="7" max="21" width="8.7265625" customWidth="1"/>
  </cols>
  <sheetData>
    <row r="1" spans="1:21" ht="15.5">
      <c r="B1" s="93" t="s">
        <v>275</v>
      </c>
      <c r="C1" s="93"/>
      <c r="D1" s="94"/>
    </row>
    <row r="2" spans="1:21" ht="15.5">
      <c r="B2" s="93" t="s">
        <v>274</v>
      </c>
      <c r="C2" s="93"/>
      <c r="D2" s="94"/>
      <c r="E2" s="94"/>
      <c r="F2" s="94"/>
      <c r="G2" s="94"/>
    </row>
    <row r="3" spans="1:21" ht="15.5">
      <c r="B3" s="8" t="s">
        <v>102</v>
      </c>
      <c r="C3" s="8"/>
    </row>
    <row r="4" spans="1:21" ht="15" thickBot="1"/>
    <row r="5" spans="1:21" ht="29">
      <c r="B5" s="101" t="s">
        <v>27</v>
      </c>
      <c r="C5" s="102" t="s">
        <v>19</v>
      </c>
      <c r="D5" s="178" t="s">
        <v>15</v>
      </c>
      <c r="E5" s="103" t="s">
        <v>21</v>
      </c>
      <c r="F5" s="178" t="s">
        <v>23</v>
      </c>
      <c r="G5" s="102">
        <v>2022</v>
      </c>
      <c r="H5" s="103">
        <v>2023</v>
      </c>
      <c r="I5" s="103">
        <v>2023</v>
      </c>
      <c r="J5" s="103">
        <v>2023</v>
      </c>
      <c r="K5" s="103">
        <v>2024</v>
      </c>
      <c r="L5" s="103">
        <v>2024</v>
      </c>
      <c r="M5" s="103">
        <v>2024</v>
      </c>
      <c r="N5" s="103">
        <v>2025</v>
      </c>
      <c r="O5" s="103">
        <v>2025</v>
      </c>
      <c r="P5" s="103">
        <v>2025</v>
      </c>
      <c r="Q5" s="103">
        <v>2026</v>
      </c>
      <c r="R5" s="103">
        <v>2026</v>
      </c>
      <c r="S5" s="103">
        <v>2026</v>
      </c>
      <c r="T5" s="103">
        <v>2027</v>
      </c>
      <c r="U5" s="103">
        <v>2027</v>
      </c>
    </row>
    <row r="6" spans="1:21">
      <c r="B6" s="104"/>
      <c r="C6" s="105" t="s">
        <v>20</v>
      </c>
      <c r="D6" s="179"/>
      <c r="E6" s="106" t="s">
        <v>22</v>
      </c>
      <c r="F6" s="180"/>
      <c r="G6" s="105" t="s">
        <v>5</v>
      </c>
      <c r="H6" s="107" t="s">
        <v>6</v>
      </c>
      <c r="I6" s="108" t="s">
        <v>7</v>
      </c>
      <c r="J6" s="107" t="s">
        <v>5</v>
      </c>
      <c r="K6" s="107" t="s">
        <v>6</v>
      </c>
      <c r="L6" s="108" t="s">
        <v>7</v>
      </c>
      <c r="M6" s="107" t="s">
        <v>5</v>
      </c>
      <c r="N6" s="107" t="s">
        <v>6</v>
      </c>
      <c r="O6" s="108" t="s">
        <v>7</v>
      </c>
      <c r="P6" s="107" t="s">
        <v>5</v>
      </c>
      <c r="Q6" s="107" t="s">
        <v>6</v>
      </c>
      <c r="R6" s="108" t="s">
        <v>7</v>
      </c>
      <c r="S6" s="107" t="s">
        <v>5</v>
      </c>
      <c r="T6" s="109" t="s">
        <v>30</v>
      </c>
      <c r="U6" s="109" t="s">
        <v>7</v>
      </c>
    </row>
    <row r="7" spans="1:21">
      <c r="A7">
        <v>1</v>
      </c>
      <c r="B7" s="1" t="s">
        <v>25</v>
      </c>
      <c r="C7" s="78" t="s">
        <v>249</v>
      </c>
      <c r="D7" s="131" t="str">
        <f>VLOOKUP($C7, 所有科目!$B$3:$T$112, 2, FALSE)</f>
        <v>Understanding Economics and Politics</v>
      </c>
      <c r="E7" s="132">
        <f>VLOOKUP($C7, 所有科目!$B$3:$T$112, 3, FALSE)</f>
        <v>2</v>
      </c>
      <c r="F7" s="132">
        <f>VLOOKUP($C7, 所有科目!$B$3:$T$112, 4, FALSE)</f>
        <v>10</v>
      </c>
      <c r="G7" s="133" t="str">
        <f>VLOOKUP($C7, 所有科目!$B$3:$T$112, 5, FALSE)</f>
        <v>√</v>
      </c>
      <c r="H7" s="133">
        <f>VLOOKUP($C7, 所有科目!$B$3:$T$112, 6, FALSE)</f>
        <v>0</v>
      </c>
      <c r="I7" s="133">
        <f>VLOOKUP($C7, 所有科目!$B$3:$T$112, 7, FALSE)</f>
        <v>0</v>
      </c>
      <c r="J7" s="133" t="str">
        <f>VLOOKUP($C7, 所有科目!$B$3:$T$112, 8, FALSE)</f>
        <v>√</v>
      </c>
      <c r="K7" s="133">
        <f>VLOOKUP($C7, 所有科目!$B$3:$T$112, 9, FALSE)</f>
        <v>0</v>
      </c>
      <c r="L7" s="133">
        <f>VLOOKUP($C7, 所有科目!$B$3:$T$112, 10, FALSE)</f>
        <v>0</v>
      </c>
      <c r="M7" s="133" t="str">
        <f>VLOOKUP($C7, 所有科目!$B$3:$T$112, 11, FALSE)</f>
        <v>√</v>
      </c>
      <c r="N7" s="133">
        <f>VLOOKUP($C7, 所有科目!$B$3:$T$112, 12, FALSE)</f>
        <v>0</v>
      </c>
      <c r="O7" s="133">
        <f>VLOOKUP($C7, 所有科目!$B$3:$T$112, 13, FALSE)</f>
        <v>0</v>
      </c>
      <c r="P7" s="133" t="str">
        <f>VLOOKUP($C7, 所有科目!$B$3:$T$112, 14, FALSE)</f>
        <v>√</v>
      </c>
      <c r="Q7" s="133">
        <f>VLOOKUP($C7, 所有科目!$B$3:$T$112, 15, FALSE)</f>
        <v>0</v>
      </c>
      <c r="R7" s="133">
        <f>VLOOKUP($C7, 所有科目!$B$3:$T$112, 16, FALSE)</f>
        <v>0</v>
      </c>
      <c r="S7" s="133" t="str">
        <f>VLOOKUP($C7, 所有科目!$B$3:$T$112, 17, FALSE)</f>
        <v>√</v>
      </c>
      <c r="T7" s="133">
        <f>VLOOKUP($C7, 所有科目!$B$3:$T$112, 18, FALSE)</f>
        <v>0</v>
      </c>
      <c r="U7" s="133">
        <f>VLOOKUP($C7, 所有科目!$B$3:$T$112, 19, FALSE)</f>
        <v>0</v>
      </c>
    </row>
    <row r="8" spans="1:21">
      <c r="A8">
        <v>2</v>
      </c>
      <c r="B8" s="1" t="s">
        <v>25</v>
      </c>
      <c r="C8" s="79" t="s">
        <v>250</v>
      </c>
      <c r="D8" s="131" t="str">
        <f>VLOOKUP($C8, 所有科目!$B$3:$T$112, 2, FALSE)</f>
        <v>Psychology for Everyday Life</v>
      </c>
      <c r="E8" s="132">
        <f>VLOOKUP($C8, 所有科目!$B$3:$T$112, 3, FALSE)</f>
        <v>1</v>
      </c>
      <c r="F8" s="132">
        <f>VLOOKUP($C8, 所有科目!$B$3:$T$112, 4, FALSE)</f>
        <v>5</v>
      </c>
      <c r="G8" s="133" t="str">
        <f>VLOOKUP($C8, 所有科目!$B$3:$T$112, 5, FALSE)</f>
        <v>√</v>
      </c>
      <c r="H8" s="133">
        <f>VLOOKUP($C8, 所有科目!$B$3:$T$112, 6, FALSE)</f>
        <v>0</v>
      </c>
      <c r="I8" s="133">
        <f>VLOOKUP($C8, 所有科目!$B$3:$T$112, 7, FALSE)</f>
        <v>0</v>
      </c>
      <c r="J8" s="133" t="str">
        <f>VLOOKUP($C8, 所有科目!$B$3:$T$112, 8, FALSE)</f>
        <v>√</v>
      </c>
      <c r="K8" s="133">
        <f>VLOOKUP($C8, 所有科目!$B$3:$T$112, 9, FALSE)</f>
        <v>0</v>
      </c>
      <c r="L8" s="133">
        <f>VLOOKUP($C8, 所有科目!$B$3:$T$112, 10, FALSE)</f>
        <v>0</v>
      </c>
      <c r="M8" s="133" t="str">
        <f>VLOOKUP($C8, 所有科目!$B$3:$T$112, 11, FALSE)</f>
        <v>√</v>
      </c>
      <c r="N8" s="133">
        <f>VLOOKUP($C8, 所有科目!$B$3:$T$112, 12, FALSE)</f>
        <v>0</v>
      </c>
      <c r="O8" s="133">
        <f>VLOOKUP($C8, 所有科目!$B$3:$T$112, 13, FALSE)</f>
        <v>0</v>
      </c>
      <c r="P8" s="133" t="str">
        <f>VLOOKUP($C8, 所有科目!$B$3:$T$112, 14, FALSE)</f>
        <v>√</v>
      </c>
      <c r="Q8" s="133">
        <f>VLOOKUP($C8, 所有科目!$B$3:$T$112, 15, FALSE)</f>
        <v>0</v>
      </c>
      <c r="R8" s="133">
        <f>VLOOKUP($C8, 所有科目!$B$3:$T$112, 16, FALSE)</f>
        <v>0</v>
      </c>
      <c r="S8" s="133" t="str">
        <f>VLOOKUP($C8, 所有科目!$B$3:$T$112, 17, FALSE)</f>
        <v>√</v>
      </c>
      <c r="T8" s="133">
        <f>VLOOKUP($C8, 所有科目!$B$3:$T$112, 18, FALSE)</f>
        <v>0</v>
      </c>
      <c r="U8" s="133">
        <f>VLOOKUP($C8, 所有科目!$B$3:$T$112, 19, FALSE)</f>
        <v>0</v>
      </c>
    </row>
    <row r="9" spans="1:21">
      <c r="A9">
        <v>3</v>
      </c>
      <c r="B9" s="1" t="s">
        <v>25</v>
      </c>
      <c r="C9" s="79" t="s">
        <v>251</v>
      </c>
      <c r="D9" s="131" t="str">
        <f>VLOOKUP($C9, 所有科目!$B$3:$T$112, 2, FALSE)</f>
        <v>Understanding Sociology</v>
      </c>
      <c r="E9" s="132">
        <f>VLOOKUP($C9, 所有科目!$B$3:$T$112, 3, FALSE)</f>
        <v>1</v>
      </c>
      <c r="F9" s="132">
        <f>VLOOKUP($C9, 所有科目!$B$3:$T$112, 4, FALSE)</f>
        <v>5</v>
      </c>
      <c r="G9" s="133" t="str">
        <f>VLOOKUP($C9, 所有科目!$B$3:$T$112, 5, FALSE)</f>
        <v>√</v>
      </c>
      <c r="H9" s="133">
        <f>VLOOKUP($C9, 所有科目!$B$3:$T$112, 6, FALSE)</f>
        <v>0</v>
      </c>
      <c r="I9" s="133">
        <f>VLOOKUP($C9, 所有科目!$B$3:$T$112, 7, FALSE)</f>
        <v>0</v>
      </c>
      <c r="J9" s="133" t="str">
        <f>VLOOKUP($C9, 所有科目!$B$3:$T$112, 8, FALSE)</f>
        <v>√</v>
      </c>
      <c r="K9" s="133">
        <f>VLOOKUP($C9, 所有科目!$B$3:$T$112, 9, FALSE)</f>
        <v>0</v>
      </c>
      <c r="L9" s="133">
        <f>VLOOKUP($C9, 所有科目!$B$3:$T$112, 10, FALSE)</f>
        <v>0</v>
      </c>
      <c r="M9" s="133" t="str">
        <f>VLOOKUP($C9, 所有科目!$B$3:$T$112, 11, FALSE)</f>
        <v>√</v>
      </c>
      <c r="N9" s="133">
        <f>VLOOKUP($C9, 所有科目!$B$3:$T$112, 12, FALSE)</f>
        <v>0</v>
      </c>
      <c r="O9" s="133">
        <f>VLOOKUP($C9, 所有科目!$B$3:$T$112, 13, FALSE)</f>
        <v>0</v>
      </c>
      <c r="P9" s="133" t="str">
        <f>VLOOKUP($C9, 所有科目!$B$3:$T$112, 14, FALSE)</f>
        <v>√</v>
      </c>
      <c r="Q9" s="133">
        <f>VLOOKUP($C9, 所有科目!$B$3:$T$112, 15, FALSE)</f>
        <v>0</v>
      </c>
      <c r="R9" s="133">
        <f>VLOOKUP($C9, 所有科目!$B$3:$T$112, 16, FALSE)</f>
        <v>0</v>
      </c>
      <c r="S9" s="133" t="str">
        <f>VLOOKUP($C9, 所有科目!$B$3:$T$112, 17, FALSE)</f>
        <v>√</v>
      </c>
      <c r="T9" s="133">
        <f>VLOOKUP($C9, 所有科目!$B$3:$T$112, 18, FALSE)</f>
        <v>0</v>
      </c>
      <c r="U9" s="133">
        <f>VLOOKUP($C9, 所有科目!$B$3:$T$112, 19, FALSE)</f>
        <v>0</v>
      </c>
    </row>
    <row r="10" spans="1:21">
      <c r="A10">
        <v>4</v>
      </c>
      <c r="B10" s="1" t="s">
        <v>25</v>
      </c>
      <c r="C10" s="79" t="s">
        <v>252</v>
      </c>
      <c r="D10" s="131" t="str">
        <f>VLOOKUP($C10, 所有科目!$B$3:$T$112, 2, FALSE)</f>
        <v>社會科學基礎課程：經濟學與政治學</v>
      </c>
      <c r="E10" s="132">
        <f>VLOOKUP($C10, 所有科目!$B$3:$T$112, 3, FALSE)</f>
        <v>2</v>
      </c>
      <c r="F10" s="132">
        <f>VLOOKUP($C10, 所有科目!$B$3:$T$112, 4, FALSE)</f>
        <v>10</v>
      </c>
      <c r="G10" s="133" t="str">
        <f>VLOOKUP($C10, 所有科目!$B$3:$T$112, 5, FALSE)</f>
        <v>√</v>
      </c>
      <c r="H10" s="133">
        <f>VLOOKUP($C10, 所有科目!$B$3:$T$112, 6, FALSE)</f>
        <v>0</v>
      </c>
      <c r="I10" s="133">
        <f>VLOOKUP($C10, 所有科目!$B$3:$T$112, 7, FALSE)</f>
        <v>0</v>
      </c>
      <c r="J10" s="133" t="str">
        <f>VLOOKUP($C10, 所有科目!$B$3:$T$112, 8, FALSE)</f>
        <v>√</v>
      </c>
      <c r="K10" s="133">
        <f>VLOOKUP($C10, 所有科目!$B$3:$T$112, 9, FALSE)</f>
        <v>0</v>
      </c>
      <c r="L10" s="133">
        <f>VLOOKUP($C10, 所有科目!$B$3:$T$112, 10, FALSE)</f>
        <v>0</v>
      </c>
      <c r="M10" s="133" t="str">
        <f>VLOOKUP($C10, 所有科目!$B$3:$T$112, 11, FALSE)</f>
        <v>√</v>
      </c>
      <c r="N10" s="133">
        <f>VLOOKUP($C10, 所有科目!$B$3:$T$112, 12, FALSE)</f>
        <v>0</v>
      </c>
      <c r="O10" s="133">
        <f>VLOOKUP($C10, 所有科目!$B$3:$T$112, 13, FALSE)</f>
        <v>0</v>
      </c>
      <c r="P10" s="133" t="str">
        <f>VLOOKUP($C10, 所有科目!$B$3:$T$112, 14, FALSE)</f>
        <v>√</v>
      </c>
      <c r="Q10" s="133">
        <f>VLOOKUP($C10, 所有科目!$B$3:$T$112, 15, FALSE)</f>
        <v>0</v>
      </c>
      <c r="R10" s="133">
        <f>VLOOKUP($C10, 所有科目!$B$3:$T$112, 16, FALSE)</f>
        <v>0</v>
      </c>
      <c r="S10" s="133" t="str">
        <f>VLOOKUP($C10, 所有科目!$B$3:$T$112, 17, FALSE)</f>
        <v>√</v>
      </c>
      <c r="T10" s="133">
        <f>VLOOKUP($C10, 所有科目!$B$3:$T$112, 18, FALSE)</f>
        <v>0</v>
      </c>
      <c r="U10" s="133">
        <f>VLOOKUP($C10, 所有科目!$B$3:$T$112, 19, FALSE)</f>
        <v>0</v>
      </c>
    </row>
    <row r="11" spans="1:21">
      <c r="A11">
        <v>5</v>
      </c>
      <c r="B11" s="1" t="s">
        <v>25</v>
      </c>
      <c r="C11" s="78" t="s">
        <v>253</v>
      </c>
      <c r="D11" s="131" t="str">
        <f>VLOOKUP($C11, 所有科目!$B$3:$T$112, 2, FALSE)</f>
        <v>社會科學基礎課程：心理學</v>
      </c>
      <c r="E11" s="132">
        <f>VLOOKUP($C11, 所有科目!$B$3:$T$112, 3, FALSE)</f>
        <v>1</v>
      </c>
      <c r="F11" s="132">
        <f>VLOOKUP($C11, 所有科目!$B$3:$T$112, 4, FALSE)</f>
        <v>5</v>
      </c>
      <c r="G11" s="133" t="str">
        <f>VLOOKUP($C11, 所有科目!$B$3:$T$112, 5, FALSE)</f>
        <v/>
      </c>
      <c r="H11" s="133" t="str">
        <f>VLOOKUP($C11, 所有科目!$B$3:$T$112, 6, FALSE)</f>
        <v>√</v>
      </c>
      <c r="I11" s="133">
        <f>VLOOKUP($C11, 所有科目!$B$3:$T$112, 7, FALSE)</f>
        <v>0</v>
      </c>
      <c r="J11" s="133">
        <f>VLOOKUP($C11, 所有科目!$B$3:$T$112, 8, FALSE)</f>
        <v>0</v>
      </c>
      <c r="K11" s="133" t="str">
        <f>VLOOKUP($C11, 所有科目!$B$3:$T$112, 9, FALSE)</f>
        <v>√</v>
      </c>
      <c r="L11" s="133">
        <f>VLOOKUP($C11, 所有科目!$B$3:$T$112, 10, FALSE)</f>
        <v>0</v>
      </c>
      <c r="M11" s="133">
        <f>VLOOKUP($C11, 所有科目!$B$3:$T$112, 11, FALSE)</f>
        <v>0</v>
      </c>
      <c r="N11" s="133" t="str">
        <f>VLOOKUP($C11, 所有科目!$B$3:$T$112, 12, FALSE)</f>
        <v>√</v>
      </c>
      <c r="O11" s="133">
        <f>VLOOKUP($C11, 所有科目!$B$3:$T$112, 13, FALSE)</f>
        <v>0</v>
      </c>
      <c r="P11" s="133">
        <f>VLOOKUP($C11, 所有科目!$B$3:$T$112, 14, FALSE)</f>
        <v>0</v>
      </c>
      <c r="Q11" s="133" t="str">
        <f>VLOOKUP($C11, 所有科目!$B$3:$T$112, 15, FALSE)</f>
        <v>√</v>
      </c>
      <c r="R11" s="133">
        <f>VLOOKUP($C11, 所有科目!$B$3:$T$112, 16, FALSE)</f>
        <v>0</v>
      </c>
      <c r="S11" s="133">
        <f>VLOOKUP($C11, 所有科目!$B$3:$T$112, 17, FALSE)</f>
        <v>0</v>
      </c>
      <c r="T11" s="133" t="str">
        <f>VLOOKUP($C11, 所有科目!$B$3:$T$112, 18, FALSE)</f>
        <v>√</v>
      </c>
      <c r="U11" s="133">
        <f>VLOOKUP($C11, 所有科目!$B$3:$T$112, 19, FALSE)</f>
        <v>0</v>
      </c>
    </row>
    <row r="12" spans="1:21">
      <c r="A12">
        <v>6</v>
      </c>
      <c r="B12" s="1" t="s">
        <v>25</v>
      </c>
      <c r="C12" s="78" t="s">
        <v>254</v>
      </c>
      <c r="D12" s="131" t="str">
        <f>VLOOKUP($C12, 所有科目!$B$3:$T$112, 2, FALSE)</f>
        <v>社會科學基礎課程：社會學</v>
      </c>
      <c r="E12" s="132">
        <f>VLOOKUP($C12, 所有科目!$B$3:$T$112, 3, FALSE)</f>
        <v>1</v>
      </c>
      <c r="F12" s="132">
        <f>VLOOKUP($C12, 所有科目!$B$3:$T$112, 4, FALSE)</f>
        <v>5</v>
      </c>
      <c r="G12" s="133" t="str">
        <f>VLOOKUP($C12, 所有科目!$B$3:$T$112, 5, FALSE)</f>
        <v>√</v>
      </c>
      <c r="H12" s="133">
        <f>VLOOKUP($C12, 所有科目!$B$3:$T$112, 6, FALSE)</f>
        <v>0</v>
      </c>
      <c r="I12" s="133">
        <f>VLOOKUP($C12, 所有科目!$B$3:$T$112, 7, FALSE)</f>
        <v>0</v>
      </c>
      <c r="J12" s="133" t="str">
        <f>VLOOKUP($C12, 所有科目!$B$3:$T$112, 8, FALSE)</f>
        <v>√</v>
      </c>
      <c r="K12" s="133">
        <f>VLOOKUP($C12, 所有科目!$B$3:$T$112, 9, FALSE)</f>
        <v>0</v>
      </c>
      <c r="L12" s="133">
        <f>VLOOKUP($C12, 所有科目!$B$3:$T$112, 10, FALSE)</f>
        <v>0</v>
      </c>
      <c r="M12" s="133" t="str">
        <f>VLOOKUP($C12, 所有科目!$B$3:$T$112, 11, FALSE)</f>
        <v>√</v>
      </c>
      <c r="N12" s="133">
        <f>VLOOKUP($C12, 所有科目!$B$3:$T$112, 12, FALSE)</f>
        <v>0</v>
      </c>
      <c r="O12" s="133">
        <f>VLOOKUP($C12, 所有科目!$B$3:$T$112, 13, FALSE)</f>
        <v>0</v>
      </c>
      <c r="P12" s="133" t="str">
        <f>VLOOKUP($C12, 所有科目!$B$3:$T$112, 14, FALSE)</f>
        <v>√</v>
      </c>
      <c r="Q12" s="133">
        <f>VLOOKUP($C12, 所有科目!$B$3:$T$112, 15, FALSE)</f>
        <v>0</v>
      </c>
      <c r="R12" s="133">
        <f>VLOOKUP($C12, 所有科目!$B$3:$T$112, 16, FALSE)</f>
        <v>0</v>
      </c>
      <c r="S12" s="133" t="str">
        <f>VLOOKUP($C12, 所有科目!$B$3:$T$112, 17, FALSE)</f>
        <v>√</v>
      </c>
      <c r="T12" s="133">
        <f>VLOOKUP($C12, 所有科目!$B$3:$T$112, 18, FALSE)</f>
        <v>0</v>
      </c>
      <c r="U12" s="133">
        <f>VLOOKUP($C12, 所有科目!$B$3:$T$112, 19, FALSE)</f>
        <v>0</v>
      </c>
    </row>
    <row r="13" spans="1:21">
      <c r="A13">
        <v>7</v>
      </c>
      <c r="B13" s="1" t="s">
        <v>25</v>
      </c>
      <c r="C13" s="78" t="s">
        <v>255</v>
      </c>
      <c r="D13" s="131" t="str">
        <f>VLOOKUP($C13, 所有科目!$B$3:$T$112, 2, FALSE)</f>
        <v>Research Methods in Social Sciences</v>
      </c>
      <c r="E13" s="132">
        <f>VLOOKUP($C13, 所有科目!$B$3:$T$112, 3, FALSE)</f>
        <v>2</v>
      </c>
      <c r="F13" s="132">
        <f>VLOOKUP($C13, 所有科目!$B$3:$T$112, 4, FALSE)</f>
        <v>20</v>
      </c>
      <c r="G13" s="133" t="str">
        <f>VLOOKUP($C13, 所有科目!$B$3:$T$112, 5, FALSE)</f>
        <v/>
      </c>
      <c r="H13" s="133" t="str">
        <f>VLOOKUP($C13, 所有科目!$B$3:$T$112, 6, FALSE)</f>
        <v>√</v>
      </c>
      <c r="I13" s="133">
        <f>VLOOKUP($C13, 所有科目!$B$3:$T$112, 7, FALSE)</f>
        <v>0</v>
      </c>
      <c r="J13" s="133">
        <f>VLOOKUP($C13, 所有科目!$B$3:$T$112, 8, FALSE)</f>
        <v>0</v>
      </c>
      <c r="K13" s="133">
        <f>VLOOKUP($C13, 所有科目!$B$3:$T$112, 9, FALSE)</f>
        <v>0</v>
      </c>
      <c r="L13" s="133">
        <f>VLOOKUP($C13, 所有科目!$B$3:$T$112, 10, FALSE)</f>
        <v>0</v>
      </c>
      <c r="M13" s="133" t="str">
        <f>VLOOKUP($C13, 所有科目!$B$3:$T$112, 11, FALSE)</f>
        <v>√</v>
      </c>
      <c r="N13" s="133">
        <f>VLOOKUP($C13, 所有科目!$B$3:$T$112, 12, FALSE)</f>
        <v>0</v>
      </c>
      <c r="O13" s="133">
        <f>VLOOKUP($C13, 所有科目!$B$3:$T$112, 13, FALSE)</f>
        <v>0</v>
      </c>
      <c r="P13" s="133">
        <f>VLOOKUP($C13, 所有科目!$B$3:$T$112, 14, FALSE)</f>
        <v>0</v>
      </c>
      <c r="Q13" s="133" t="str">
        <f>VLOOKUP($C13, 所有科目!$B$3:$T$112, 15, FALSE)</f>
        <v>√</v>
      </c>
      <c r="R13" s="133">
        <f>VLOOKUP($C13, 所有科目!$B$3:$T$112, 16, FALSE)</f>
        <v>0</v>
      </c>
      <c r="S13" s="133">
        <f>VLOOKUP($C13, 所有科目!$B$3:$T$112, 17, FALSE)</f>
        <v>0</v>
      </c>
      <c r="T13" s="133">
        <f>VLOOKUP($C13, 所有科目!$B$3:$T$112, 18, FALSE)</f>
        <v>0</v>
      </c>
      <c r="U13" s="133">
        <f>VLOOKUP($C13, 所有科目!$B$3:$T$112, 19, FALSE)</f>
        <v>0</v>
      </c>
    </row>
    <row r="14" spans="1:21">
      <c r="A14">
        <v>8</v>
      </c>
      <c r="B14" s="1" t="s">
        <v>25</v>
      </c>
      <c r="C14" s="78" t="s">
        <v>256</v>
      </c>
      <c r="D14" s="131" t="str">
        <f>VLOOKUP($C14, 所有科目!$B$3:$T$112, 2, FALSE)</f>
        <v>社會科學研究方法</v>
      </c>
      <c r="E14" s="132">
        <f>VLOOKUP($C14, 所有科目!$B$3:$T$112, 3, FALSE)</f>
        <v>2</v>
      </c>
      <c r="F14" s="132">
        <f>VLOOKUP($C14, 所有科目!$B$3:$T$112, 4, FALSE)</f>
        <v>20</v>
      </c>
      <c r="G14" s="133" t="str">
        <f>VLOOKUP($C14, 所有科目!$B$3:$T$112, 5, FALSE)</f>
        <v/>
      </c>
      <c r="H14" s="133">
        <f>VLOOKUP($C14, 所有科目!$B$3:$T$112, 6, FALSE)</f>
        <v>0</v>
      </c>
      <c r="I14" s="133">
        <f>VLOOKUP($C14, 所有科目!$B$3:$T$112, 7, FALSE)</f>
        <v>0</v>
      </c>
      <c r="J14" s="133" t="str">
        <f>VLOOKUP($C14, 所有科目!$B$3:$T$112, 8, FALSE)</f>
        <v>√</v>
      </c>
      <c r="K14" s="133">
        <f>VLOOKUP($C14, 所有科目!$B$3:$T$112, 9, FALSE)</f>
        <v>0</v>
      </c>
      <c r="L14" s="133">
        <f>VLOOKUP($C14, 所有科目!$B$3:$T$112, 10, FALSE)</f>
        <v>0</v>
      </c>
      <c r="M14" s="133">
        <f>VLOOKUP($C14, 所有科目!$B$3:$T$112, 11, FALSE)</f>
        <v>0</v>
      </c>
      <c r="N14" s="133" t="str">
        <f>VLOOKUP($C14, 所有科目!$B$3:$T$112, 12, FALSE)</f>
        <v>√</v>
      </c>
      <c r="O14" s="133">
        <f>VLOOKUP($C14, 所有科目!$B$3:$T$112, 13, FALSE)</f>
        <v>0</v>
      </c>
      <c r="P14" s="133">
        <f>VLOOKUP($C14, 所有科目!$B$3:$T$112, 14, FALSE)</f>
        <v>0</v>
      </c>
      <c r="Q14" s="133">
        <f>VLOOKUP($C14, 所有科目!$B$3:$T$112, 15, FALSE)</f>
        <v>0</v>
      </c>
      <c r="R14" s="133">
        <f>VLOOKUP($C14, 所有科目!$B$3:$T$112, 16, FALSE)</f>
        <v>0</v>
      </c>
      <c r="S14" s="133" t="str">
        <f>VLOOKUP($C14, 所有科目!$B$3:$T$112, 17, FALSE)</f>
        <v>√</v>
      </c>
      <c r="T14" s="133">
        <f>VLOOKUP($C14, 所有科目!$B$3:$T$112, 18, FALSE)</f>
        <v>0</v>
      </c>
      <c r="U14" s="133">
        <f>VLOOKUP($C14, 所有科目!$B$3:$T$112, 19, FALSE)</f>
        <v>0</v>
      </c>
    </row>
    <row r="15" spans="1:21">
      <c r="A15">
        <v>9</v>
      </c>
      <c r="B15" s="1" t="s">
        <v>25</v>
      </c>
      <c r="C15" s="78" t="s">
        <v>257</v>
      </c>
      <c r="D15" s="131" t="str">
        <f>VLOOKUP($C15, 所有科目!$B$3:$T$112, 2, FALSE)</f>
        <v>Developmental Psychology</v>
      </c>
      <c r="E15" s="132">
        <f>VLOOKUP($C15, 所有科目!$B$3:$T$112, 3, FALSE)</f>
        <v>2</v>
      </c>
      <c r="F15" s="132">
        <f>VLOOKUP($C15, 所有科目!$B$3:$T$112, 4, FALSE)</f>
        <v>10</v>
      </c>
      <c r="G15" s="133" t="str">
        <f>VLOOKUP($C15, 所有科目!$B$3:$T$112, 5, FALSE)</f>
        <v>√</v>
      </c>
      <c r="H15" s="133">
        <f>VLOOKUP($C15, 所有科目!$B$3:$T$112, 6, FALSE)</f>
        <v>0</v>
      </c>
      <c r="I15" s="133">
        <f>VLOOKUP($C15, 所有科目!$B$3:$T$112, 7, FALSE)</f>
        <v>0</v>
      </c>
      <c r="J15" s="133" t="str">
        <f>VLOOKUP($C15, 所有科目!$B$3:$T$112, 8, FALSE)</f>
        <v>√</v>
      </c>
      <c r="K15" s="133">
        <f>VLOOKUP($C15, 所有科目!$B$3:$T$112, 9, FALSE)</f>
        <v>0</v>
      </c>
      <c r="L15" s="133">
        <f>VLOOKUP($C15, 所有科目!$B$3:$T$112, 10, FALSE)</f>
        <v>0</v>
      </c>
      <c r="M15" s="133" t="str">
        <f>VLOOKUP($C15, 所有科目!$B$3:$T$112, 11, FALSE)</f>
        <v>√</v>
      </c>
      <c r="N15" s="133">
        <f>VLOOKUP($C15, 所有科目!$B$3:$T$112, 12, FALSE)</f>
        <v>0</v>
      </c>
      <c r="O15" s="133">
        <f>VLOOKUP($C15, 所有科目!$B$3:$T$112, 13, FALSE)</f>
        <v>0</v>
      </c>
      <c r="P15" s="133" t="str">
        <f>VLOOKUP($C15, 所有科目!$B$3:$T$112, 14, FALSE)</f>
        <v>√</v>
      </c>
      <c r="Q15" s="133">
        <f>VLOOKUP($C15, 所有科目!$B$3:$T$112, 15, FALSE)</f>
        <v>0</v>
      </c>
      <c r="R15" s="133">
        <f>VLOOKUP($C15, 所有科目!$B$3:$T$112, 16, FALSE)</f>
        <v>0</v>
      </c>
      <c r="S15" s="133" t="str">
        <f>VLOOKUP($C15, 所有科目!$B$3:$T$112, 17, FALSE)</f>
        <v>√</v>
      </c>
      <c r="T15" s="133">
        <f>VLOOKUP($C15, 所有科目!$B$3:$T$112, 18, FALSE)</f>
        <v>0</v>
      </c>
      <c r="U15" s="133">
        <f>VLOOKUP($C15, 所有科目!$B$3:$T$112, 19, FALSE)</f>
        <v>0</v>
      </c>
    </row>
    <row r="16" spans="1:21">
      <c r="A16">
        <v>10</v>
      </c>
      <c r="B16" s="1" t="s">
        <v>25</v>
      </c>
      <c r="C16" s="78" t="s">
        <v>258</v>
      </c>
      <c r="D16" s="131" t="str">
        <f>VLOOKUP($C16, 所有科目!$B$3:$T$112, 2, FALSE)</f>
        <v>Introduction to Psychology</v>
      </c>
      <c r="E16" s="132">
        <f>VLOOKUP($C16, 所有科目!$B$3:$T$112, 3, FALSE)</f>
        <v>2</v>
      </c>
      <c r="F16" s="132">
        <f>VLOOKUP($C16, 所有科目!$B$3:$T$112, 4, FALSE)</f>
        <v>10</v>
      </c>
      <c r="G16" s="133" t="str">
        <f>VLOOKUP($C16, 所有科目!$B$3:$T$112, 5, FALSE)</f>
        <v>√</v>
      </c>
      <c r="H16" s="133">
        <f>VLOOKUP($C16, 所有科目!$B$3:$T$112, 6, FALSE)</f>
        <v>0</v>
      </c>
      <c r="I16" s="133">
        <f>VLOOKUP($C16, 所有科目!$B$3:$T$112, 7, FALSE)</f>
        <v>0</v>
      </c>
      <c r="J16" s="133" t="str">
        <f>VLOOKUP($C16, 所有科目!$B$3:$T$112, 8, FALSE)</f>
        <v>√</v>
      </c>
      <c r="K16" s="133">
        <f>VLOOKUP($C16, 所有科目!$B$3:$T$112, 9, FALSE)</f>
        <v>0</v>
      </c>
      <c r="L16" s="133">
        <f>VLOOKUP($C16, 所有科目!$B$3:$T$112, 10, FALSE)</f>
        <v>0</v>
      </c>
      <c r="M16" s="133" t="str">
        <f>VLOOKUP($C16, 所有科目!$B$3:$T$112, 11, FALSE)</f>
        <v>√</v>
      </c>
      <c r="N16" s="133">
        <f>VLOOKUP($C16, 所有科目!$B$3:$T$112, 12, FALSE)</f>
        <v>0</v>
      </c>
      <c r="O16" s="133">
        <f>VLOOKUP($C16, 所有科目!$B$3:$T$112, 13, FALSE)</f>
        <v>0</v>
      </c>
      <c r="P16" s="133" t="str">
        <f>VLOOKUP($C16, 所有科目!$B$3:$T$112, 14, FALSE)</f>
        <v>√</v>
      </c>
      <c r="Q16" s="133">
        <f>VLOOKUP($C16, 所有科目!$B$3:$T$112, 15, FALSE)</f>
        <v>0</v>
      </c>
      <c r="R16" s="133">
        <f>VLOOKUP($C16, 所有科目!$B$3:$T$112, 16, FALSE)</f>
        <v>0</v>
      </c>
      <c r="S16" s="133" t="str">
        <f>VLOOKUP($C16, 所有科目!$B$3:$T$112, 17, FALSE)</f>
        <v>√</v>
      </c>
      <c r="T16" s="133">
        <f>VLOOKUP($C16, 所有科目!$B$3:$T$112, 18, FALSE)</f>
        <v>0</v>
      </c>
      <c r="U16" s="133">
        <f>VLOOKUP($C16, 所有科目!$B$3:$T$112, 19, FALSE)</f>
        <v>0</v>
      </c>
    </row>
    <row r="17" spans="1:21">
      <c r="A17">
        <v>11</v>
      </c>
      <c r="B17" s="1" t="s">
        <v>25</v>
      </c>
      <c r="C17" s="78" t="s">
        <v>259</v>
      </c>
      <c r="D17" s="131" t="str">
        <f>VLOOKUP($C17, 所有科目!$B$3:$T$112, 2, FALSE)</f>
        <v>Cognitive Psychology: Theories and Applications</v>
      </c>
      <c r="E17" s="132">
        <f>VLOOKUP($C17, 所有科目!$B$3:$T$112, 3, FALSE)</f>
        <v>2</v>
      </c>
      <c r="F17" s="132">
        <f>VLOOKUP($C17, 所有科目!$B$3:$T$112, 4, FALSE)</f>
        <v>10</v>
      </c>
      <c r="G17" s="133" t="str">
        <f>VLOOKUP($C17, 所有科目!$B$3:$T$112, 5, FALSE)</f>
        <v>√</v>
      </c>
      <c r="H17" s="133">
        <f>VLOOKUP($C17, 所有科目!$B$3:$T$112, 6, FALSE)</f>
        <v>0</v>
      </c>
      <c r="I17" s="133">
        <f>VLOOKUP($C17, 所有科目!$B$3:$T$112, 7, FALSE)</f>
        <v>0</v>
      </c>
      <c r="J17" s="133" t="str">
        <f>VLOOKUP($C17, 所有科目!$B$3:$T$112, 8, FALSE)</f>
        <v>√</v>
      </c>
      <c r="K17" s="133">
        <f>VLOOKUP($C17, 所有科目!$B$3:$T$112, 9, FALSE)</f>
        <v>0</v>
      </c>
      <c r="L17" s="133">
        <f>VLOOKUP($C17, 所有科目!$B$3:$T$112, 10, FALSE)</f>
        <v>0</v>
      </c>
      <c r="M17" s="133" t="str">
        <f>VLOOKUP($C17, 所有科目!$B$3:$T$112, 11, FALSE)</f>
        <v>√</v>
      </c>
      <c r="N17" s="133">
        <f>VLOOKUP($C17, 所有科目!$B$3:$T$112, 12, FALSE)</f>
        <v>0</v>
      </c>
      <c r="O17" s="133">
        <f>VLOOKUP($C17, 所有科目!$B$3:$T$112, 13, FALSE)</f>
        <v>0</v>
      </c>
      <c r="P17" s="133" t="str">
        <f>VLOOKUP($C17, 所有科目!$B$3:$T$112, 14, FALSE)</f>
        <v>√</v>
      </c>
      <c r="Q17" s="133">
        <f>VLOOKUP($C17, 所有科目!$B$3:$T$112, 15, FALSE)</f>
        <v>0</v>
      </c>
      <c r="R17" s="133">
        <f>VLOOKUP($C17, 所有科目!$B$3:$T$112, 16, FALSE)</f>
        <v>0</v>
      </c>
      <c r="S17" s="133" t="str">
        <f>VLOOKUP($C17, 所有科目!$B$3:$T$112, 17, FALSE)</f>
        <v>√</v>
      </c>
      <c r="T17" s="133">
        <f>VLOOKUP($C17, 所有科目!$B$3:$T$112, 18, FALSE)</f>
        <v>0</v>
      </c>
      <c r="U17" s="133">
        <f>VLOOKUP($C17, 所有科目!$B$3:$T$112, 19, FALSE)</f>
        <v>0</v>
      </c>
    </row>
    <row r="18" spans="1:21">
      <c r="A18">
        <v>12</v>
      </c>
      <c r="B18" s="1" t="s">
        <v>25</v>
      </c>
      <c r="C18" s="78" t="s">
        <v>260</v>
      </c>
      <c r="D18" s="131" t="str">
        <f>VLOOKUP($C18, 所有科目!$B$3:$T$112, 2, FALSE)</f>
        <v>Social Psychology: Theories and Applications</v>
      </c>
      <c r="E18" s="132">
        <f>VLOOKUP($C18, 所有科目!$B$3:$T$112, 3, FALSE)</f>
        <v>2</v>
      </c>
      <c r="F18" s="132">
        <f>VLOOKUP($C18, 所有科目!$B$3:$T$112, 4, FALSE)</f>
        <v>20</v>
      </c>
      <c r="G18" s="133" t="str">
        <f>VLOOKUP($C18, 所有科目!$B$3:$T$112, 5, FALSE)</f>
        <v/>
      </c>
      <c r="H18" s="133" t="str">
        <f>VLOOKUP($C18, 所有科目!$B$3:$T$112, 6, FALSE)</f>
        <v>√</v>
      </c>
      <c r="I18" s="133">
        <f>VLOOKUP($C18, 所有科目!$B$3:$T$112, 7, FALSE)</f>
        <v>0</v>
      </c>
      <c r="J18" s="133">
        <f>VLOOKUP($C18, 所有科目!$B$3:$T$112, 8, FALSE)</f>
        <v>0</v>
      </c>
      <c r="K18" s="133" t="str">
        <f>VLOOKUP($C18, 所有科目!$B$3:$T$112, 9, FALSE)</f>
        <v>√</v>
      </c>
      <c r="L18" s="133">
        <f>VLOOKUP($C18, 所有科目!$B$3:$T$112, 10, FALSE)</f>
        <v>0</v>
      </c>
      <c r="M18" s="133">
        <f>VLOOKUP($C18, 所有科目!$B$3:$T$112, 11, FALSE)</f>
        <v>0</v>
      </c>
      <c r="N18" s="133" t="str">
        <f>VLOOKUP($C18, 所有科目!$B$3:$T$112, 12, FALSE)</f>
        <v>√</v>
      </c>
      <c r="O18" s="133">
        <f>VLOOKUP($C18, 所有科目!$B$3:$T$112, 13, FALSE)</f>
        <v>0</v>
      </c>
      <c r="P18" s="133">
        <f>VLOOKUP($C18, 所有科目!$B$3:$T$112, 14, FALSE)</f>
        <v>0</v>
      </c>
      <c r="Q18" s="133" t="str">
        <f>VLOOKUP($C18, 所有科目!$B$3:$T$112, 15, FALSE)</f>
        <v>√</v>
      </c>
      <c r="R18" s="133">
        <f>VLOOKUP($C18, 所有科目!$B$3:$T$112, 16, FALSE)</f>
        <v>0</v>
      </c>
      <c r="S18" s="133">
        <f>VLOOKUP($C18, 所有科目!$B$3:$T$112, 17, FALSE)</f>
        <v>0</v>
      </c>
      <c r="T18" s="133">
        <f>VLOOKUP($C18, 所有科目!$B$3:$T$112, 18, FALSE)</f>
        <v>0</v>
      </c>
      <c r="U18" s="133">
        <f>VLOOKUP($C18, 所有科目!$B$3:$T$112, 19, FALSE)</f>
        <v>0</v>
      </c>
    </row>
    <row r="19" spans="1:21">
      <c r="A19">
        <v>13</v>
      </c>
      <c r="B19" s="1" t="s">
        <v>25</v>
      </c>
      <c r="C19" s="78" t="s">
        <v>261</v>
      </c>
      <c r="D19" s="131" t="str">
        <f>VLOOKUP($C19, 所有科目!$B$3:$T$112, 2, FALSE)</f>
        <v>History of Psychology</v>
      </c>
      <c r="E19" s="132">
        <f>VLOOKUP($C19, 所有科目!$B$3:$T$112, 3, FALSE)</f>
        <v>2</v>
      </c>
      <c r="F19" s="132">
        <f>VLOOKUP($C19, 所有科目!$B$3:$T$112, 4, FALSE)</f>
        <v>10</v>
      </c>
      <c r="G19" s="133" t="str">
        <f>VLOOKUP($C19, 所有科目!$B$3:$T$112, 5, FALSE)</f>
        <v/>
      </c>
      <c r="H19" s="133" t="str">
        <f>VLOOKUP($C19, 所有科目!$B$3:$T$112, 6, FALSE)</f>
        <v>√</v>
      </c>
      <c r="I19" s="133">
        <f>VLOOKUP($C19, 所有科目!$B$3:$T$112, 7, FALSE)</f>
        <v>0</v>
      </c>
      <c r="J19" s="133">
        <f>VLOOKUP($C19, 所有科目!$B$3:$T$112, 8, FALSE)</f>
        <v>0</v>
      </c>
      <c r="K19" s="133" t="str">
        <f>VLOOKUP($C19, 所有科目!$B$3:$T$112, 9, FALSE)</f>
        <v>√</v>
      </c>
      <c r="L19" s="133">
        <f>VLOOKUP($C19, 所有科目!$B$3:$T$112, 10, FALSE)</f>
        <v>0</v>
      </c>
      <c r="M19" s="133">
        <f>VLOOKUP($C19, 所有科目!$B$3:$T$112, 11, FALSE)</f>
        <v>0</v>
      </c>
      <c r="N19" s="133" t="str">
        <f>VLOOKUP($C19, 所有科目!$B$3:$T$112, 12, FALSE)</f>
        <v>√</v>
      </c>
      <c r="O19" s="133">
        <f>VLOOKUP($C19, 所有科目!$B$3:$T$112, 13, FALSE)</f>
        <v>0</v>
      </c>
      <c r="P19" s="133">
        <f>VLOOKUP($C19, 所有科目!$B$3:$T$112, 14, FALSE)</f>
        <v>0</v>
      </c>
      <c r="Q19" s="133" t="str">
        <f>VLOOKUP($C19, 所有科目!$B$3:$T$112, 15, FALSE)</f>
        <v>√</v>
      </c>
      <c r="R19" s="133">
        <f>VLOOKUP($C19, 所有科目!$B$3:$T$112, 16, FALSE)</f>
        <v>0</v>
      </c>
      <c r="S19" s="133">
        <f>VLOOKUP($C19, 所有科目!$B$3:$T$112, 17, FALSE)</f>
        <v>0</v>
      </c>
      <c r="T19" s="133">
        <f>VLOOKUP($C19, 所有科目!$B$3:$T$112, 18, FALSE)</f>
        <v>0</v>
      </c>
      <c r="U19" s="133">
        <f>VLOOKUP($C19, 所有科目!$B$3:$T$112, 19, FALSE)</f>
        <v>0</v>
      </c>
    </row>
    <row r="20" spans="1:21">
      <c r="A20">
        <v>14</v>
      </c>
      <c r="B20" s="1" t="s">
        <v>25</v>
      </c>
      <c r="C20" s="78" t="s">
        <v>262</v>
      </c>
      <c r="D20" s="131" t="str">
        <f>VLOOKUP($C20, 所有科目!$B$3:$T$112, 2, FALSE)</f>
        <v>Theories of Personality Psychology</v>
      </c>
      <c r="E20" s="132">
        <f>VLOOKUP($C20, 所有科目!$B$3:$T$112, 3, FALSE)</f>
        <v>2</v>
      </c>
      <c r="F20" s="132">
        <f>VLOOKUP($C20, 所有科目!$B$3:$T$112, 4, FALSE)</f>
        <v>10</v>
      </c>
      <c r="G20" s="133" t="str">
        <f>VLOOKUP($C20, 所有科目!$B$3:$T$112, 5, FALSE)</f>
        <v>√</v>
      </c>
      <c r="H20" s="133">
        <f>VLOOKUP($C20, 所有科目!$B$3:$T$112, 6, FALSE)</f>
        <v>0</v>
      </c>
      <c r="I20" s="133">
        <f>VLOOKUP($C20, 所有科目!$B$3:$T$112, 7, FALSE)</f>
        <v>0</v>
      </c>
      <c r="J20" s="133" t="str">
        <f>VLOOKUP($C20, 所有科目!$B$3:$T$112, 8, FALSE)</f>
        <v>√</v>
      </c>
      <c r="K20" s="133">
        <f>VLOOKUP($C20, 所有科目!$B$3:$T$112, 9, FALSE)</f>
        <v>0</v>
      </c>
      <c r="L20" s="133">
        <f>VLOOKUP($C20, 所有科目!$B$3:$T$112, 10, FALSE)</f>
        <v>0</v>
      </c>
      <c r="M20" s="133" t="str">
        <f>VLOOKUP($C20, 所有科目!$B$3:$T$112, 11, FALSE)</f>
        <v>√</v>
      </c>
      <c r="N20" s="133">
        <f>VLOOKUP($C20, 所有科目!$B$3:$T$112, 12, FALSE)</f>
        <v>0</v>
      </c>
      <c r="O20" s="133">
        <f>VLOOKUP($C20, 所有科目!$B$3:$T$112, 13, FALSE)</f>
        <v>0</v>
      </c>
      <c r="P20" s="133" t="str">
        <f>VLOOKUP($C20, 所有科目!$B$3:$T$112, 14, FALSE)</f>
        <v>√</v>
      </c>
      <c r="Q20" s="133">
        <f>VLOOKUP($C20, 所有科目!$B$3:$T$112, 15, FALSE)</f>
        <v>0</v>
      </c>
      <c r="R20" s="133">
        <f>VLOOKUP($C20, 所有科目!$B$3:$T$112, 16, FALSE)</f>
        <v>0</v>
      </c>
      <c r="S20" s="133" t="str">
        <f>VLOOKUP($C20, 所有科目!$B$3:$T$112, 17, FALSE)</f>
        <v>√</v>
      </c>
      <c r="T20" s="133">
        <f>VLOOKUP($C20, 所有科目!$B$3:$T$112, 18, FALSE)</f>
        <v>0</v>
      </c>
      <c r="U20" s="133">
        <f>VLOOKUP($C20, 所有科目!$B$3:$T$112, 19, FALSE)</f>
        <v>0</v>
      </c>
    </row>
    <row r="21" spans="1:21">
      <c r="A21">
        <v>15</v>
      </c>
      <c r="B21" s="1" t="s">
        <v>25</v>
      </c>
      <c r="C21" s="78" t="s">
        <v>263</v>
      </c>
      <c r="D21" s="131" t="str">
        <f>VLOOKUP($C21, 所有科目!$B$3:$T$112, 2, FALSE)</f>
        <v>Biological Psychology: Theories and Principles</v>
      </c>
      <c r="E21" s="132">
        <f>VLOOKUP($C21, 所有科目!$B$3:$T$112, 3, FALSE)</f>
        <v>2</v>
      </c>
      <c r="F21" s="132">
        <f>VLOOKUP($C21, 所有科目!$B$3:$T$112, 4, FALSE)</f>
        <v>10</v>
      </c>
      <c r="G21" s="133" t="str">
        <f>VLOOKUP($C21, 所有科目!$B$3:$T$112, 5, FALSE)</f>
        <v/>
      </c>
      <c r="H21" s="133" t="str">
        <f>VLOOKUP($C21, 所有科目!$B$3:$T$112, 6, FALSE)</f>
        <v>√</v>
      </c>
      <c r="I21" s="133">
        <f>VLOOKUP($C21, 所有科目!$B$3:$T$112, 7, FALSE)</f>
        <v>0</v>
      </c>
      <c r="J21" s="133">
        <f>VLOOKUP($C21, 所有科目!$B$3:$T$112, 8, FALSE)</f>
        <v>0</v>
      </c>
      <c r="K21" s="133" t="str">
        <f>VLOOKUP($C21, 所有科目!$B$3:$T$112, 9, FALSE)</f>
        <v>√</v>
      </c>
      <c r="L21" s="133">
        <f>VLOOKUP($C21, 所有科目!$B$3:$T$112, 10, FALSE)</f>
        <v>0</v>
      </c>
      <c r="M21" s="133">
        <f>VLOOKUP($C21, 所有科目!$B$3:$T$112, 11, FALSE)</f>
        <v>0</v>
      </c>
      <c r="N21" s="133" t="str">
        <f>VLOOKUP($C21, 所有科目!$B$3:$T$112, 12, FALSE)</f>
        <v>√</v>
      </c>
      <c r="O21" s="133">
        <f>VLOOKUP($C21, 所有科目!$B$3:$T$112, 13, FALSE)</f>
        <v>0</v>
      </c>
      <c r="P21" s="133">
        <f>VLOOKUP($C21, 所有科目!$B$3:$T$112, 14, FALSE)</f>
        <v>0</v>
      </c>
      <c r="Q21" s="133" t="str">
        <f>VLOOKUP($C21, 所有科目!$B$3:$T$112, 15, FALSE)</f>
        <v>√</v>
      </c>
      <c r="R21" s="133">
        <f>VLOOKUP($C21, 所有科目!$B$3:$T$112, 16, FALSE)</f>
        <v>0</v>
      </c>
      <c r="S21" s="133">
        <f>VLOOKUP($C21, 所有科目!$B$3:$T$112, 17, FALSE)</f>
        <v>0</v>
      </c>
      <c r="T21" s="133">
        <f>VLOOKUP($C21, 所有科目!$B$3:$T$112, 18, FALSE)</f>
        <v>0</v>
      </c>
      <c r="U21" s="133">
        <f>VLOOKUP($C21, 所有科目!$B$3:$T$112, 19, FALSE)</f>
        <v>0</v>
      </c>
    </row>
    <row r="22" spans="1:21">
      <c r="A22">
        <v>16</v>
      </c>
      <c r="B22" s="1" t="s">
        <v>25</v>
      </c>
      <c r="C22" s="78" t="s">
        <v>264</v>
      </c>
      <c r="D22" s="131" t="str">
        <f>VLOOKUP($C22, 所有科目!$B$3:$T$112, 2, FALSE)</f>
        <v>Positive Psychology</v>
      </c>
      <c r="E22" s="132">
        <f>VLOOKUP($C22, 所有科目!$B$3:$T$112, 3, FALSE)</f>
        <v>2</v>
      </c>
      <c r="F22" s="132">
        <f>VLOOKUP($C22, 所有科目!$B$3:$T$112, 4, FALSE)</f>
        <v>10</v>
      </c>
      <c r="G22" s="133" t="str">
        <f>VLOOKUP($C22, 所有科目!$B$3:$T$112, 5, FALSE)</f>
        <v>√</v>
      </c>
      <c r="H22" s="133">
        <f>VLOOKUP($C22, 所有科目!$B$3:$T$112, 6, FALSE)</f>
        <v>0</v>
      </c>
      <c r="I22" s="133">
        <f>VLOOKUP($C22, 所有科目!$B$3:$T$112, 7, FALSE)</f>
        <v>0</v>
      </c>
      <c r="J22" s="133" t="str">
        <f>VLOOKUP($C22, 所有科目!$B$3:$T$112, 8, FALSE)</f>
        <v>√</v>
      </c>
      <c r="K22" s="133">
        <f>VLOOKUP($C22, 所有科目!$B$3:$T$112, 9, FALSE)</f>
        <v>0</v>
      </c>
      <c r="L22" s="133">
        <f>VLOOKUP($C22, 所有科目!$B$3:$T$112, 10, FALSE)</f>
        <v>0</v>
      </c>
      <c r="M22" s="133" t="str">
        <f>VLOOKUP($C22, 所有科目!$B$3:$T$112, 11, FALSE)</f>
        <v>√</v>
      </c>
      <c r="N22" s="133">
        <f>VLOOKUP($C22, 所有科目!$B$3:$T$112, 12, FALSE)</f>
        <v>0</v>
      </c>
      <c r="O22" s="133">
        <f>VLOOKUP($C22, 所有科目!$B$3:$T$112, 13, FALSE)</f>
        <v>0</v>
      </c>
      <c r="P22" s="133" t="str">
        <f>VLOOKUP($C22, 所有科目!$B$3:$T$112, 14, FALSE)</f>
        <v>√</v>
      </c>
      <c r="Q22" s="133">
        <f>VLOOKUP($C22, 所有科目!$B$3:$T$112, 15, FALSE)</f>
        <v>0</v>
      </c>
      <c r="R22" s="133">
        <f>VLOOKUP($C22, 所有科目!$B$3:$T$112, 16, FALSE)</f>
        <v>0</v>
      </c>
      <c r="S22" s="133" t="str">
        <f>VLOOKUP($C22, 所有科目!$B$3:$T$112, 17, FALSE)</f>
        <v>√</v>
      </c>
      <c r="T22" s="133">
        <f>VLOOKUP($C22, 所有科目!$B$3:$T$112, 18, FALSE)</f>
        <v>0</v>
      </c>
      <c r="U22" s="133">
        <f>VLOOKUP($C22, 所有科目!$B$3:$T$112, 19, FALSE)</f>
        <v>0</v>
      </c>
    </row>
    <row r="23" spans="1:21">
      <c r="A23">
        <v>17</v>
      </c>
      <c r="B23" s="1" t="s">
        <v>25</v>
      </c>
      <c r="C23" s="78"/>
      <c r="D23" s="131" t="e">
        <f>VLOOKUP($C23, 所有科目!$B$3:$T$112, 2, FALSE)</f>
        <v>#N/A</v>
      </c>
      <c r="E23" s="132" t="e">
        <f>VLOOKUP($C23, 所有科目!$B$3:$T$112, 3, FALSE)</f>
        <v>#N/A</v>
      </c>
      <c r="F23" s="132" t="e">
        <f>VLOOKUP($C23, 所有科目!$B$3:$T$112, 4, FALSE)</f>
        <v>#N/A</v>
      </c>
      <c r="G23" s="133" t="e">
        <f>VLOOKUP($C23, 所有科目!$B$3:$T$112, 5, FALSE)</f>
        <v>#N/A</v>
      </c>
      <c r="H23" s="133" t="e">
        <f>VLOOKUP($C23, 所有科目!$B$3:$T$112, 6, FALSE)</f>
        <v>#N/A</v>
      </c>
      <c r="I23" s="133" t="e">
        <f>VLOOKUP($C23, 所有科目!$B$3:$T$112, 7, FALSE)</f>
        <v>#N/A</v>
      </c>
      <c r="J23" s="133" t="e">
        <f>VLOOKUP($C23, 所有科目!$B$3:$T$112, 8, FALSE)</f>
        <v>#N/A</v>
      </c>
      <c r="K23" s="133" t="e">
        <f>VLOOKUP($C23, 所有科目!$B$3:$T$112, 9, FALSE)</f>
        <v>#N/A</v>
      </c>
      <c r="L23" s="133" t="e">
        <f>VLOOKUP($C23, 所有科目!$B$3:$T$112, 10, FALSE)</f>
        <v>#N/A</v>
      </c>
      <c r="M23" s="133" t="e">
        <f>VLOOKUP($C23, 所有科目!$B$3:$T$112, 11, FALSE)</f>
        <v>#N/A</v>
      </c>
      <c r="N23" s="133" t="e">
        <f>VLOOKUP($C23, 所有科目!$B$3:$T$112, 12, FALSE)</f>
        <v>#N/A</v>
      </c>
      <c r="O23" s="133" t="e">
        <f>VLOOKUP($C23, 所有科目!$B$3:$T$112, 13, FALSE)</f>
        <v>#N/A</v>
      </c>
      <c r="P23" s="133" t="e">
        <f>VLOOKUP($C23, 所有科目!$B$3:$T$112, 14, FALSE)</f>
        <v>#N/A</v>
      </c>
      <c r="Q23" s="133" t="e">
        <f>VLOOKUP($C23, 所有科目!$B$3:$T$112, 15, FALSE)</f>
        <v>#N/A</v>
      </c>
      <c r="R23" s="133" t="e">
        <f>VLOOKUP($C23, 所有科目!$B$3:$T$112, 16, FALSE)</f>
        <v>#N/A</v>
      </c>
      <c r="S23" s="133" t="e">
        <f>VLOOKUP($C23, 所有科目!$B$3:$T$112, 17, FALSE)</f>
        <v>#N/A</v>
      </c>
      <c r="T23" s="133" t="e">
        <f>VLOOKUP($C23, 所有科目!$B$3:$T$112, 18, FALSE)</f>
        <v>#N/A</v>
      </c>
      <c r="U23" s="133" t="e">
        <f>VLOOKUP($C23, 所有科目!$B$3:$T$112, 19, FALSE)</f>
        <v>#N/A</v>
      </c>
    </row>
    <row r="24" spans="1:21">
      <c r="A24">
        <v>18</v>
      </c>
      <c r="B24" s="1" t="s">
        <v>25</v>
      </c>
      <c r="C24" s="78"/>
      <c r="D24" s="131" t="e">
        <f>VLOOKUP($C24, 所有科目!$B$3:$T$112, 2, FALSE)</f>
        <v>#N/A</v>
      </c>
      <c r="E24" s="132" t="e">
        <f>VLOOKUP($C24, 所有科目!$B$3:$T$112, 3, FALSE)</f>
        <v>#N/A</v>
      </c>
      <c r="F24" s="132" t="e">
        <f>VLOOKUP($C24, 所有科目!$B$3:$T$112, 4, FALSE)</f>
        <v>#N/A</v>
      </c>
      <c r="G24" s="133" t="e">
        <f>VLOOKUP($C24, 所有科目!$B$3:$T$112, 5, FALSE)</f>
        <v>#N/A</v>
      </c>
      <c r="H24" s="133" t="e">
        <f>VLOOKUP($C24, 所有科目!$B$3:$T$112, 6, FALSE)</f>
        <v>#N/A</v>
      </c>
      <c r="I24" s="133" t="e">
        <f>VLOOKUP($C24, 所有科目!$B$3:$T$112, 7, FALSE)</f>
        <v>#N/A</v>
      </c>
      <c r="J24" s="133" t="e">
        <f>VLOOKUP($C24, 所有科目!$B$3:$T$112, 8, FALSE)</f>
        <v>#N/A</v>
      </c>
      <c r="K24" s="133" t="e">
        <f>VLOOKUP($C24, 所有科目!$B$3:$T$112, 9, FALSE)</f>
        <v>#N/A</v>
      </c>
      <c r="L24" s="133" t="e">
        <f>VLOOKUP($C24, 所有科目!$B$3:$T$112, 10, FALSE)</f>
        <v>#N/A</v>
      </c>
      <c r="M24" s="133" t="e">
        <f>VLOOKUP($C24, 所有科目!$B$3:$T$112, 11, FALSE)</f>
        <v>#N/A</v>
      </c>
      <c r="N24" s="133" t="e">
        <f>VLOOKUP($C24, 所有科目!$B$3:$T$112, 12, FALSE)</f>
        <v>#N/A</v>
      </c>
      <c r="O24" s="133" t="e">
        <f>VLOOKUP($C24, 所有科目!$B$3:$T$112, 13, FALSE)</f>
        <v>#N/A</v>
      </c>
      <c r="P24" s="133" t="e">
        <f>VLOOKUP($C24, 所有科目!$B$3:$T$112, 14, FALSE)</f>
        <v>#N/A</v>
      </c>
      <c r="Q24" s="133" t="e">
        <f>VLOOKUP($C24, 所有科目!$B$3:$T$112, 15, FALSE)</f>
        <v>#N/A</v>
      </c>
      <c r="R24" s="133" t="e">
        <f>VLOOKUP($C24, 所有科目!$B$3:$T$112, 16, FALSE)</f>
        <v>#N/A</v>
      </c>
      <c r="S24" s="133" t="e">
        <f>VLOOKUP($C24, 所有科目!$B$3:$T$112, 17, FALSE)</f>
        <v>#N/A</v>
      </c>
      <c r="T24" s="133" t="e">
        <f>VLOOKUP($C24, 所有科目!$B$3:$T$112, 18, FALSE)</f>
        <v>#N/A</v>
      </c>
      <c r="U24" s="133" t="e">
        <f>VLOOKUP($C24, 所有科目!$B$3:$T$112, 19, FALSE)</f>
        <v>#N/A</v>
      </c>
    </row>
    <row r="25" spans="1:21">
      <c r="A25">
        <v>19</v>
      </c>
      <c r="B25" s="1" t="s">
        <v>25</v>
      </c>
      <c r="C25" s="78"/>
      <c r="D25" s="131" t="e">
        <f>VLOOKUP($C25, 所有科目!$B$3:$T$112, 2, FALSE)</f>
        <v>#N/A</v>
      </c>
      <c r="E25" s="132" t="e">
        <f>VLOOKUP($C25, 所有科目!$B$3:$T$112, 3, FALSE)</f>
        <v>#N/A</v>
      </c>
      <c r="F25" s="132" t="e">
        <f>VLOOKUP($C25, 所有科目!$B$3:$T$112, 4, FALSE)</f>
        <v>#N/A</v>
      </c>
      <c r="G25" s="133" t="e">
        <f>VLOOKUP($C25, 所有科目!$B$3:$T$112, 5, FALSE)</f>
        <v>#N/A</v>
      </c>
      <c r="H25" s="133" t="e">
        <f>VLOOKUP($C25, 所有科目!$B$3:$T$112, 6, FALSE)</f>
        <v>#N/A</v>
      </c>
      <c r="I25" s="133" t="e">
        <f>VLOOKUP($C25, 所有科目!$B$3:$T$112, 7, FALSE)</f>
        <v>#N/A</v>
      </c>
      <c r="J25" s="133" t="e">
        <f>VLOOKUP($C25, 所有科目!$B$3:$T$112, 8, FALSE)</f>
        <v>#N/A</v>
      </c>
      <c r="K25" s="133" t="e">
        <f>VLOOKUP($C25, 所有科目!$B$3:$T$112, 9, FALSE)</f>
        <v>#N/A</v>
      </c>
      <c r="L25" s="133" t="e">
        <f>VLOOKUP($C25, 所有科目!$B$3:$T$112, 10, FALSE)</f>
        <v>#N/A</v>
      </c>
      <c r="M25" s="133" t="e">
        <f>VLOOKUP($C25, 所有科目!$B$3:$T$112, 11, FALSE)</f>
        <v>#N/A</v>
      </c>
      <c r="N25" s="133" t="e">
        <f>VLOOKUP($C25, 所有科目!$B$3:$T$112, 12, FALSE)</f>
        <v>#N/A</v>
      </c>
      <c r="O25" s="133" t="e">
        <f>VLOOKUP($C25, 所有科目!$B$3:$T$112, 13, FALSE)</f>
        <v>#N/A</v>
      </c>
      <c r="P25" s="133" t="e">
        <f>VLOOKUP($C25, 所有科目!$B$3:$T$112, 14, FALSE)</f>
        <v>#N/A</v>
      </c>
      <c r="Q25" s="133" t="e">
        <f>VLOOKUP($C25, 所有科目!$B$3:$T$112, 15, FALSE)</f>
        <v>#N/A</v>
      </c>
      <c r="R25" s="133" t="e">
        <f>VLOOKUP($C25, 所有科目!$B$3:$T$112, 16, FALSE)</f>
        <v>#N/A</v>
      </c>
      <c r="S25" s="133" t="e">
        <f>VLOOKUP($C25, 所有科目!$B$3:$T$112, 17, FALSE)</f>
        <v>#N/A</v>
      </c>
      <c r="T25" s="133" t="e">
        <f>VLOOKUP($C25, 所有科目!$B$3:$T$112, 18, FALSE)</f>
        <v>#N/A</v>
      </c>
      <c r="U25" s="133" t="e">
        <f>VLOOKUP($C25, 所有科目!$B$3:$T$112, 19, FALSE)</f>
        <v>#N/A</v>
      </c>
    </row>
    <row r="26" spans="1:21">
      <c r="A26">
        <v>20</v>
      </c>
      <c r="B26" s="1" t="s">
        <v>25</v>
      </c>
      <c r="C26" s="78"/>
      <c r="D26" s="131" t="e">
        <f>VLOOKUP($C26, 所有科目!$B$3:$T$112, 2, FALSE)</f>
        <v>#N/A</v>
      </c>
      <c r="E26" s="132" t="e">
        <f>VLOOKUP($C26, 所有科目!$B$3:$T$112, 3, FALSE)</f>
        <v>#N/A</v>
      </c>
      <c r="F26" s="132" t="e">
        <f>VLOOKUP($C26, 所有科目!$B$3:$T$112, 4, FALSE)</f>
        <v>#N/A</v>
      </c>
      <c r="G26" s="133" t="e">
        <f>VLOOKUP($C26, 所有科目!$B$3:$T$112, 5, FALSE)</f>
        <v>#N/A</v>
      </c>
      <c r="H26" s="133" t="e">
        <f>VLOOKUP($C26, 所有科目!$B$3:$T$112, 6, FALSE)</f>
        <v>#N/A</v>
      </c>
      <c r="I26" s="133" t="e">
        <f>VLOOKUP($C26, 所有科目!$B$3:$T$112, 7, FALSE)</f>
        <v>#N/A</v>
      </c>
      <c r="J26" s="133" t="e">
        <f>VLOOKUP($C26, 所有科目!$B$3:$T$112, 8, FALSE)</f>
        <v>#N/A</v>
      </c>
      <c r="K26" s="133" t="e">
        <f>VLOOKUP($C26, 所有科目!$B$3:$T$112, 9, FALSE)</f>
        <v>#N/A</v>
      </c>
      <c r="L26" s="133" t="e">
        <f>VLOOKUP($C26, 所有科目!$B$3:$T$112, 10, FALSE)</f>
        <v>#N/A</v>
      </c>
      <c r="M26" s="133" t="e">
        <f>VLOOKUP($C26, 所有科目!$B$3:$T$112, 11, FALSE)</f>
        <v>#N/A</v>
      </c>
      <c r="N26" s="133" t="e">
        <f>VLOOKUP($C26, 所有科目!$B$3:$T$112, 12, FALSE)</f>
        <v>#N/A</v>
      </c>
      <c r="O26" s="133" t="e">
        <f>VLOOKUP($C26, 所有科目!$B$3:$T$112, 13, FALSE)</f>
        <v>#N/A</v>
      </c>
      <c r="P26" s="133" t="e">
        <f>VLOOKUP($C26, 所有科目!$B$3:$T$112, 14, FALSE)</f>
        <v>#N/A</v>
      </c>
      <c r="Q26" s="133" t="e">
        <f>VLOOKUP($C26, 所有科目!$B$3:$T$112, 15, FALSE)</f>
        <v>#N/A</v>
      </c>
      <c r="R26" s="133" t="e">
        <f>VLOOKUP($C26, 所有科目!$B$3:$T$112, 16, FALSE)</f>
        <v>#N/A</v>
      </c>
      <c r="S26" s="133" t="e">
        <f>VLOOKUP($C26, 所有科目!$B$3:$T$112, 17, FALSE)</f>
        <v>#N/A</v>
      </c>
      <c r="T26" s="133" t="e">
        <f>VLOOKUP($C26, 所有科目!$B$3:$T$112, 18, FALSE)</f>
        <v>#N/A</v>
      </c>
      <c r="U26" s="133" t="e">
        <f>VLOOKUP($C26, 所有科目!$B$3:$T$112, 19, FALSE)</f>
        <v>#N/A</v>
      </c>
    </row>
    <row r="27" spans="1:21">
      <c r="A27">
        <v>21</v>
      </c>
      <c r="B27" s="1" t="s">
        <v>25</v>
      </c>
      <c r="C27" s="78"/>
      <c r="D27" s="131" t="e">
        <f>VLOOKUP($C27, 所有科目!$B$3:$T$112, 2, FALSE)</f>
        <v>#N/A</v>
      </c>
      <c r="E27" s="132" t="e">
        <f>VLOOKUP($C27, 所有科目!$B$3:$T$112, 3, FALSE)</f>
        <v>#N/A</v>
      </c>
      <c r="F27" s="132" t="e">
        <f>VLOOKUP($C27, 所有科目!$B$3:$T$112, 4, FALSE)</f>
        <v>#N/A</v>
      </c>
      <c r="G27" s="133" t="e">
        <f>VLOOKUP($C27, 所有科目!$B$3:$T$112, 5, FALSE)</f>
        <v>#N/A</v>
      </c>
      <c r="H27" s="133" t="e">
        <f>VLOOKUP($C27, 所有科目!$B$3:$T$112, 6, FALSE)</f>
        <v>#N/A</v>
      </c>
      <c r="I27" s="133" t="e">
        <f>VLOOKUP($C27, 所有科目!$B$3:$T$112, 7, FALSE)</f>
        <v>#N/A</v>
      </c>
      <c r="J27" s="133" t="e">
        <f>VLOOKUP($C27, 所有科目!$B$3:$T$112, 8, FALSE)</f>
        <v>#N/A</v>
      </c>
      <c r="K27" s="133" t="e">
        <f>VLOOKUP($C27, 所有科目!$B$3:$T$112, 9, FALSE)</f>
        <v>#N/A</v>
      </c>
      <c r="L27" s="133" t="e">
        <f>VLOOKUP($C27, 所有科目!$B$3:$T$112, 10, FALSE)</f>
        <v>#N/A</v>
      </c>
      <c r="M27" s="133" t="e">
        <f>VLOOKUP($C27, 所有科目!$B$3:$T$112, 11, FALSE)</f>
        <v>#N/A</v>
      </c>
      <c r="N27" s="133" t="e">
        <f>VLOOKUP($C27, 所有科目!$B$3:$T$112, 12, FALSE)</f>
        <v>#N/A</v>
      </c>
      <c r="O27" s="133" t="e">
        <f>VLOOKUP($C27, 所有科目!$B$3:$T$112, 13, FALSE)</f>
        <v>#N/A</v>
      </c>
      <c r="P27" s="133" t="e">
        <f>VLOOKUP($C27, 所有科目!$B$3:$T$112, 14, FALSE)</f>
        <v>#N/A</v>
      </c>
      <c r="Q27" s="133" t="e">
        <f>VLOOKUP($C27, 所有科目!$B$3:$T$112, 15, FALSE)</f>
        <v>#N/A</v>
      </c>
      <c r="R27" s="133" t="e">
        <f>VLOOKUP($C27, 所有科目!$B$3:$T$112, 16, FALSE)</f>
        <v>#N/A</v>
      </c>
      <c r="S27" s="133" t="e">
        <f>VLOOKUP($C27, 所有科目!$B$3:$T$112, 17, FALSE)</f>
        <v>#N/A</v>
      </c>
      <c r="T27" s="133" t="e">
        <f>VLOOKUP($C27, 所有科目!$B$3:$T$112, 18, FALSE)</f>
        <v>#N/A</v>
      </c>
      <c r="U27" s="133" t="e">
        <f>VLOOKUP($C27, 所有科目!$B$3:$T$112, 19, FALSE)</f>
        <v>#N/A</v>
      </c>
    </row>
    <row r="28" spans="1:21">
      <c r="A28">
        <v>22</v>
      </c>
      <c r="B28" s="1" t="s">
        <v>25</v>
      </c>
      <c r="C28" s="78"/>
      <c r="D28" s="131" t="e">
        <f>VLOOKUP($C28, 所有科目!$B$3:$T$112, 2, FALSE)</f>
        <v>#N/A</v>
      </c>
      <c r="E28" s="132" t="e">
        <f>VLOOKUP($C28, 所有科目!$B$3:$T$112, 3, FALSE)</f>
        <v>#N/A</v>
      </c>
      <c r="F28" s="132" t="e">
        <f>VLOOKUP($C28, 所有科目!$B$3:$T$112, 4, FALSE)</f>
        <v>#N/A</v>
      </c>
      <c r="G28" s="133" t="e">
        <f>VLOOKUP($C28, 所有科目!$B$3:$T$112, 5, FALSE)</f>
        <v>#N/A</v>
      </c>
      <c r="H28" s="133" t="e">
        <f>VLOOKUP($C28, 所有科目!$B$3:$T$112, 6, FALSE)</f>
        <v>#N/A</v>
      </c>
      <c r="I28" s="133" t="e">
        <f>VLOOKUP($C28, 所有科目!$B$3:$T$112, 7, FALSE)</f>
        <v>#N/A</v>
      </c>
      <c r="J28" s="133" t="e">
        <f>VLOOKUP($C28, 所有科目!$B$3:$T$112, 8, FALSE)</f>
        <v>#N/A</v>
      </c>
      <c r="K28" s="133" t="e">
        <f>VLOOKUP($C28, 所有科目!$B$3:$T$112, 9, FALSE)</f>
        <v>#N/A</v>
      </c>
      <c r="L28" s="133" t="e">
        <f>VLOOKUP($C28, 所有科目!$B$3:$T$112, 10, FALSE)</f>
        <v>#N/A</v>
      </c>
      <c r="M28" s="133" t="e">
        <f>VLOOKUP($C28, 所有科目!$B$3:$T$112, 11, FALSE)</f>
        <v>#N/A</v>
      </c>
      <c r="N28" s="133" t="e">
        <f>VLOOKUP($C28, 所有科目!$B$3:$T$112, 12, FALSE)</f>
        <v>#N/A</v>
      </c>
      <c r="O28" s="133" t="e">
        <f>VLOOKUP($C28, 所有科目!$B$3:$T$112, 13, FALSE)</f>
        <v>#N/A</v>
      </c>
      <c r="P28" s="133" t="e">
        <f>VLOOKUP($C28, 所有科目!$B$3:$T$112, 14, FALSE)</f>
        <v>#N/A</v>
      </c>
      <c r="Q28" s="133" t="e">
        <f>VLOOKUP($C28, 所有科目!$B$3:$T$112, 15, FALSE)</f>
        <v>#N/A</v>
      </c>
      <c r="R28" s="133" t="e">
        <f>VLOOKUP($C28, 所有科目!$B$3:$T$112, 16, FALSE)</f>
        <v>#N/A</v>
      </c>
      <c r="S28" s="133" t="e">
        <f>VLOOKUP($C28, 所有科目!$B$3:$T$112, 17, FALSE)</f>
        <v>#N/A</v>
      </c>
      <c r="T28" s="133" t="e">
        <f>VLOOKUP($C28, 所有科目!$B$3:$T$112, 18, FALSE)</f>
        <v>#N/A</v>
      </c>
      <c r="U28" s="133" t="e">
        <f>VLOOKUP($C28, 所有科目!$B$3:$T$112, 19, FALSE)</f>
        <v>#N/A</v>
      </c>
    </row>
    <row r="29" spans="1:21">
      <c r="A29">
        <v>23</v>
      </c>
      <c r="B29" s="1" t="s">
        <v>25</v>
      </c>
      <c r="C29" s="78"/>
      <c r="D29" s="131" t="e">
        <f>VLOOKUP($C29, 所有科目!$B$3:$T$112, 2, FALSE)</f>
        <v>#N/A</v>
      </c>
      <c r="E29" s="132" t="e">
        <f>VLOOKUP($C29, 所有科目!$B$3:$T$112, 3, FALSE)</f>
        <v>#N/A</v>
      </c>
      <c r="F29" s="132" t="e">
        <f>VLOOKUP($C29, 所有科目!$B$3:$T$112, 4, FALSE)</f>
        <v>#N/A</v>
      </c>
      <c r="G29" s="133" t="e">
        <f>VLOOKUP($C29, 所有科目!$B$3:$T$112, 5, FALSE)</f>
        <v>#N/A</v>
      </c>
      <c r="H29" s="133" t="e">
        <f>VLOOKUP($C29, 所有科目!$B$3:$T$112, 6, FALSE)</f>
        <v>#N/A</v>
      </c>
      <c r="I29" s="133" t="e">
        <f>VLOOKUP($C29, 所有科目!$B$3:$T$112, 7, FALSE)</f>
        <v>#N/A</v>
      </c>
      <c r="J29" s="133" t="e">
        <f>VLOOKUP($C29, 所有科目!$B$3:$T$112, 8, FALSE)</f>
        <v>#N/A</v>
      </c>
      <c r="K29" s="133" t="e">
        <f>VLOOKUP($C29, 所有科目!$B$3:$T$112, 9, FALSE)</f>
        <v>#N/A</v>
      </c>
      <c r="L29" s="133" t="e">
        <f>VLOOKUP($C29, 所有科目!$B$3:$T$112, 10, FALSE)</f>
        <v>#N/A</v>
      </c>
      <c r="M29" s="133" t="e">
        <f>VLOOKUP($C29, 所有科目!$B$3:$T$112, 11, FALSE)</f>
        <v>#N/A</v>
      </c>
      <c r="N29" s="133" t="e">
        <f>VLOOKUP($C29, 所有科目!$B$3:$T$112, 12, FALSE)</f>
        <v>#N/A</v>
      </c>
      <c r="O29" s="133" t="e">
        <f>VLOOKUP($C29, 所有科目!$B$3:$T$112, 13, FALSE)</f>
        <v>#N/A</v>
      </c>
      <c r="P29" s="133" t="e">
        <f>VLOOKUP($C29, 所有科目!$B$3:$T$112, 14, FALSE)</f>
        <v>#N/A</v>
      </c>
      <c r="Q29" s="133" t="e">
        <f>VLOOKUP($C29, 所有科目!$B$3:$T$112, 15, FALSE)</f>
        <v>#N/A</v>
      </c>
      <c r="R29" s="133" t="e">
        <f>VLOOKUP($C29, 所有科目!$B$3:$T$112, 16, FALSE)</f>
        <v>#N/A</v>
      </c>
      <c r="S29" s="133" t="e">
        <f>VLOOKUP($C29, 所有科目!$B$3:$T$112, 17, FALSE)</f>
        <v>#N/A</v>
      </c>
      <c r="T29" s="133" t="e">
        <f>VLOOKUP($C29, 所有科目!$B$3:$T$112, 18, FALSE)</f>
        <v>#N/A</v>
      </c>
      <c r="U29" s="133" t="e">
        <f>VLOOKUP($C29, 所有科目!$B$3:$T$112, 19, FALSE)</f>
        <v>#N/A</v>
      </c>
    </row>
    <row r="30" spans="1:21">
      <c r="A30">
        <v>24</v>
      </c>
      <c r="B30" s="1" t="s">
        <v>28</v>
      </c>
      <c r="C30" s="78"/>
      <c r="D30" s="131" t="e">
        <f>VLOOKUP($C30, 所有科目!$B$3:$T$112, 2, FALSE)</f>
        <v>#N/A</v>
      </c>
      <c r="E30" s="132" t="e">
        <f>VLOOKUP($C30, 所有科目!$B$3:$T$112, 3, FALSE)</f>
        <v>#N/A</v>
      </c>
      <c r="F30" s="132" t="e">
        <f>VLOOKUP($C30, 所有科目!$B$3:$T$112, 4, FALSE)</f>
        <v>#N/A</v>
      </c>
      <c r="G30" s="133" t="e">
        <f>VLOOKUP($C30, 所有科目!$B$3:$T$112, 5, FALSE)</f>
        <v>#N/A</v>
      </c>
      <c r="H30" s="133" t="e">
        <f>VLOOKUP($C30, 所有科目!$B$3:$T$112, 6, FALSE)</f>
        <v>#N/A</v>
      </c>
      <c r="I30" s="133" t="e">
        <f>VLOOKUP($C30, 所有科目!$B$3:$T$112, 7, FALSE)</f>
        <v>#N/A</v>
      </c>
      <c r="J30" s="133" t="e">
        <f>VLOOKUP($C30, 所有科目!$B$3:$T$112, 8, FALSE)</f>
        <v>#N/A</v>
      </c>
      <c r="K30" s="133" t="e">
        <f>VLOOKUP($C30, 所有科目!$B$3:$T$112, 9, FALSE)</f>
        <v>#N/A</v>
      </c>
      <c r="L30" s="133" t="e">
        <f>VLOOKUP($C30, 所有科目!$B$3:$T$112, 10, FALSE)</f>
        <v>#N/A</v>
      </c>
      <c r="M30" s="133" t="e">
        <f>VLOOKUP($C30, 所有科目!$B$3:$T$112, 11, FALSE)</f>
        <v>#N/A</v>
      </c>
      <c r="N30" s="133" t="e">
        <f>VLOOKUP($C30, 所有科目!$B$3:$T$112, 12, FALSE)</f>
        <v>#N/A</v>
      </c>
      <c r="O30" s="133" t="e">
        <f>VLOOKUP($C30, 所有科目!$B$3:$T$112, 13, FALSE)</f>
        <v>#N/A</v>
      </c>
      <c r="P30" s="133" t="e">
        <f>VLOOKUP($C30, 所有科目!$B$3:$T$112, 14, FALSE)</f>
        <v>#N/A</v>
      </c>
      <c r="Q30" s="133" t="e">
        <f>VLOOKUP($C30, 所有科目!$B$3:$T$112, 15, FALSE)</f>
        <v>#N/A</v>
      </c>
      <c r="R30" s="133" t="e">
        <f>VLOOKUP($C30, 所有科目!$B$3:$T$112, 16, FALSE)</f>
        <v>#N/A</v>
      </c>
      <c r="S30" s="133" t="e">
        <f>VLOOKUP($C30, 所有科目!$B$3:$T$112, 17, FALSE)</f>
        <v>#N/A</v>
      </c>
      <c r="T30" s="133" t="e">
        <f>VLOOKUP($C30, 所有科目!$B$3:$T$112, 18, FALSE)</f>
        <v>#N/A</v>
      </c>
      <c r="U30" s="133" t="e">
        <f>VLOOKUP($C30, 所有科目!$B$3:$T$112, 19, FALSE)</f>
        <v>#N/A</v>
      </c>
    </row>
    <row r="31" spans="1:21">
      <c r="A31">
        <v>25</v>
      </c>
      <c r="B31" s="1" t="s">
        <v>28</v>
      </c>
      <c r="C31" s="78"/>
      <c r="D31" s="131" t="e">
        <f>VLOOKUP($C31, 所有科目!$B$3:$T$112, 2, FALSE)</f>
        <v>#N/A</v>
      </c>
      <c r="E31" s="132" t="e">
        <f>VLOOKUP($C31, 所有科目!$B$3:$T$112, 3, FALSE)</f>
        <v>#N/A</v>
      </c>
      <c r="F31" s="132" t="e">
        <f>VLOOKUP($C31, 所有科目!$B$3:$T$112, 4, FALSE)</f>
        <v>#N/A</v>
      </c>
      <c r="G31" s="133" t="e">
        <f>VLOOKUP($C31, 所有科目!$B$3:$T$112, 5, FALSE)</f>
        <v>#N/A</v>
      </c>
      <c r="H31" s="133" t="e">
        <f>VLOOKUP($C31, 所有科目!$B$3:$T$112, 6, FALSE)</f>
        <v>#N/A</v>
      </c>
      <c r="I31" s="133" t="e">
        <f>VLOOKUP($C31, 所有科目!$B$3:$T$112, 7, FALSE)</f>
        <v>#N/A</v>
      </c>
      <c r="J31" s="133" t="e">
        <f>VLOOKUP($C31, 所有科目!$B$3:$T$112, 8, FALSE)</f>
        <v>#N/A</v>
      </c>
      <c r="K31" s="133" t="e">
        <f>VLOOKUP($C31, 所有科目!$B$3:$T$112, 9, FALSE)</f>
        <v>#N/A</v>
      </c>
      <c r="L31" s="133" t="e">
        <f>VLOOKUP($C31, 所有科目!$B$3:$T$112, 10, FALSE)</f>
        <v>#N/A</v>
      </c>
      <c r="M31" s="133" t="e">
        <f>VLOOKUP($C31, 所有科目!$B$3:$T$112, 11, FALSE)</f>
        <v>#N/A</v>
      </c>
      <c r="N31" s="133" t="e">
        <f>VLOOKUP($C31, 所有科目!$B$3:$T$112, 12, FALSE)</f>
        <v>#N/A</v>
      </c>
      <c r="O31" s="133" t="e">
        <f>VLOOKUP($C31, 所有科目!$B$3:$T$112, 13, FALSE)</f>
        <v>#N/A</v>
      </c>
      <c r="P31" s="133" t="e">
        <f>VLOOKUP($C31, 所有科目!$B$3:$T$112, 14, FALSE)</f>
        <v>#N/A</v>
      </c>
      <c r="Q31" s="133" t="e">
        <f>VLOOKUP($C31, 所有科目!$B$3:$T$112, 15, FALSE)</f>
        <v>#N/A</v>
      </c>
      <c r="R31" s="133" t="e">
        <f>VLOOKUP($C31, 所有科目!$B$3:$T$112, 16, FALSE)</f>
        <v>#N/A</v>
      </c>
      <c r="S31" s="133" t="e">
        <f>VLOOKUP($C31, 所有科目!$B$3:$T$112, 17, FALSE)</f>
        <v>#N/A</v>
      </c>
      <c r="T31" s="133" t="e">
        <f>VLOOKUP($C31, 所有科目!$B$3:$T$112, 18, FALSE)</f>
        <v>#N/A</v>
      </c>
      <c r="U31" s="133" t="e">
        <f>VLOOKUP($C31, 所有科目!$B$3:$T$112, 19, FALSE)</f>
        <v>#N/A</v>
      </c>
    </row>
    <row r="32" spans="1:21">
      <c r="A32">
        <v>26</v>
      </c>
      <c r="B32" s="1" t="s">
        <v>28</v>
      </c>
      <c r="C32" s="78"/>
      <c r="D32" s="131" t="e">
        <f>VLOOKUP($C32, 所有科目!$B$3:$T$112, 2, FALSE)</f>
        <v>#N/A</v>
      </c>
      <c r="E32" s="132" t="e">
        <f>VLOOKUP($C32, 所有科目!$B$3:$T$112, 3, FALSE)</f>
        <v>#N/A</v>
      </c>
      <c r="F32" s="132" t="e">
        <f>VLOOKUP($C32, 所有科目!$B$3:$T$112, 4, FALSE)</f>
        <v>#N/A</v>
      </c>
      <c r="G32" s="133" t="e">
        <f>VLOOKUP($C32, 所有科目!$B$3:$T$112, 5, FALSE)</f>
        <v>#N/A</v>
      </c>
      <c r="H32" s="133" t="e">
        <f>VLOOKUP($C32, 所有科目!$B$3:$T$112, 6, FALSE)</f>
        <v>#N/A</v>
      </c>
      <c r="I32" s="133" t="e">
        <f>VLOOKUP($C32, 所有科目!$B$3:$T$112, 7, FALSE)</f>
        <v>#N/A</v>
      </c>
      <c r="J32" s="133" t="e">
        <f>VLOOKUP($C32, 所有科目!$B$3:$T$112, 8, FALSE)</f>
        <v>#N/A</v>
      </c>
      <c r="K32" s="133" t="e">
        <f>VLOOKUP($C32, 所有科目!$B$3:$T$112, 9, FALSE)</f>
        <v>#N/A</v>
      </c>
      <c r="L32" s="133" t="e">
        <f>VLOOKUP($C32, 所有科目!$B$3:$T$112, 10, FALSE)</f>
        <v>#N/A</v>
      </c>
      <c r="M32" s="133" t="e">
        <f>VLOOKUP($C32, 所有科目!$B$3:$T$112, 11, FALSE)</f>
        <v>#N/A</v>
      </c>
      <c r="N32" s="133" t="e">
        <f>VLOOKUP($C32, 所有科目!$B$3:$T$112, 12, FALSE)</f>
        <v>#N/A</v>
      </c>
      <c r="O32" s="133" t="e">
        <f>VLOOKUP($C32, 所有科目!$B$3:$T$112, 13, FALSE)</f>
        <v>#N/A</v>
      </c>
      <c r="P32" s="133" t="e">
        <f>VLOOKUP($C32, 所有科目!$B$3:$T$112, 14, FALSE)</f>
        <v>#N/A</v>
      </c>
      <c r="Q32" s="133" t="e">
        <f>VLOOKUP($C32, 所有科目!$B$3:$T$112, 15, FALSE)</f>
        <v>#N/A</v>
      </c>
      <c r="R32" s="133" t="e">
        <f>VLOOKUP($C32, 所有科目!$B$3:$T$112, 16, FALSE)</f>
        <v>#N/A</v>
      </c>
      <c r="S32" s="133" t="e">
        <f>VLOOKUP($C32, 所有科目!$B$3:$T$112, 17, FALSE)</f>
        <v>#N/A</v>
      </c>
      <c r="T32" s="133" t="e">
        <f>VLOOKUP($C32, 所有科目!$B$3:$T$112, 18, FALSE)</f>
        <v>#N/A</v>
      </c>
      <c r="U32" s="133" t="e">
        <f>VLOOKUP($C32, 所有科目!$B$3:$T$112, 19, FALSE)</f>
        <v>#N/A</v>
      </c>
    </row>
    <row r="33" spans="1:21">
      <c r="A33">
        <v>27</v>
      </c>
      <c r="B33" s="1" t="s">
        <v>28</v>
      </c>
      <c r="C33" s="78"/>
      <c r="D33" s="131" t="e">
        <f>VLOOKUP($C33, 所有科目!$B$3:$T$112, 2, FALSE)</f>
        <v>#N/A</v>
      </c>
      <c r="E33" s="132" t="e">
        <f>VLOOKUP($C33, 所有科目!$B$3:$T$112, 3, FALSE)</f>
        <v>#N/A</v>
      </c>
      <c r="F33" s="132" t="e">
        <f>VLOOKUP($C33, 所有科目!$B$3:$T$112, 4, FALSE)</f>
        <v>#N/A</v>
      </c>
      <c r="G33" s="133" t="e">
        <f>VLOOKUP($C33, 所有科目!$B$3:$T$112, 5, FALSE)</f>
        <v>#N/A</v>
      </c>
      <c r="H33" s="133" t="e">
        <f>VLOOKUP($C33, 所有科目!$B$3:$T$112, 6, FALSE)</f>
        <v>#N/A</v>
      </c>
      <c r="I33" s="133" t="e">
        <f>VLOOKUP($C33, 所有科目!$B$3:$T$112, 7, FALSE)</f>
        <v>#N/A</v>
      </c>
      <c r="J33" s="133" t="e">
        <f>VLOOKUP($C33, 所有科目!$B$3:$T$112, 8, FALSE)</f>
        <v>#N/A</v>
      </c>
      <c r="K33" s="133" t="e">
        <f>VLOOKUP($C33, 所有科目!$B$3:$T$112, 9, FALSE)</f>
        <v>#N/A</v>
      </c>
      <c r="L33" s="133" t="e">
        <f>VLOOKUP($C33, 所有科目!$B$3:$T$112, 10, FALSE)</f>
        <v>#N/A</v>
      </c>
      <c r="M33" s="133" t="e">
        <f>VLOOKUP($C33, 所有科目!$B$3:$T$112, 11, FALSE)</f>
        <v>#N/A</v>
      </c>
      <c r="N33" s="133" t="e">
        <f>VLOOKUP($C33, 所有科目!$B$3:$T$112, 12, FALSE)</f>
        <v>#N/A</v>
      </c>
      <c r="O33" s="133" t="e">
        <f>VLOOKUP($C33, 所有科目!$B$3:$T$112, 13, FALSE)</f>
        <v>#N/A</v>
      </c>
      <c r="P33" s="133" t="e">
        <f>VLOOKUP($C33, 所有科目!$B$3:$T$112, 14, FALSE)</f>
        <v>#N/A</v>
      </c>
      <c r="Q33" s="133" t="e">
        <f>VLOOKUP($C33, 所有科目!$B$3:$T$112, 15, FALSE)</f>
        <v>#N/A</v>
      </c>
      <c r="R33" s="133" t="e">
        <f>VLOOKUP($C33, 所有科目!$B$3:$T$112, 16, FALSE)</f>
        <v>#N/A</v>
      </c>
      <c r="S33" s="133" t="e">
        <f>VLOOKUP($C33, 所有科目!$B$3:$T$112, 17, FALSE)</f>
        <v>#N/A</v>
      </c>
      <c r="T33" s="133" t="e">
        <f>VLOOKUP($C33, 所有科目!$B$3:$T$112, 18, FALSE)</f>
        <v>#N/A</v>
      </c>
      <c r="U33" s="133" t="e">
        <f>VLOOKUP($C33, 所有科目!$B$3:$T$112, 19, FALSE)</f>
        <v>#N/A</v>
      </c>
    </row>
    <row r="34" spans="1:21">
      <c r="A34">
        <v>28</v>
      </c>
      <c r="B34" s="1" t="s">
        <v>28</v>
      </c>
      <c r="C34" s="78"/>
      <c r="D34" s="131" t="e">
        <f>VLOOKUP($C34, 所有科目!$B$3:$T$112, 2, FALSE)</f>
        <v>#N/A</v>
      </c>
      <c r="E34" s="132" t="e">
        <f>VLOOKUP($C34, 所有科目!$B$3:$T$112, 3, FALSE)</f>
        <v>#N/A</v>
      </c>
      <c r="F34" s="132" t="e">
        <f>VLOOKUP($C34, 所有科目!$B$3:$T$112, 4, FALSE)</f>
        <v>#N/A</v>
      </c>
      <c r="G34" s="133" t="e">
        <f>VLOOKUP($C34, 所有科目!$B$3:$T$112, 5, FALSE)</f>
        <v>#N/A</v>
      </c>
      <c r="H34" s="133" t="e">
        <f>VLOOKUP($C34, 所有科目!$B$3:$T$112, 6, FALSE)</f>
        <v>#N/A</v>
      </c>
      <c r="I34" s="133" t="e">
        <f>VLOOKUP($C34, 所有科目!$B$3:$T$112, 7, FALSE)</f>
        <v>#N/A</v>
      </c>
      <c r="J34" s="133" t="e">
        <f>VLOOKUP($C34, 所有科目!$B$3:$T$112, 8, FALSE)</f>
        <v>#N/A</v>
      </c>
      <c r="K34" s="133" t="e">
        <f>VLOOKUP($C34, 所有科目!$B$3:$T$112, 9, FALSE)</f>
        <v>#N/A</v>
      </c>
      <c r="L34" s="133" t="e">
        <f>VLOOKUP($C34, 所有科目!$B$3:$T$112, 10, FALSE)</f>
        <v>#N/A</v>
      </c>
      <c r="M34" s="133" t="e">
        <f>VLOOKUP($C34, 所有科目!$B$3:$T$112, 11, FALSE)</f>
        <v>#N/A</v>
      </c>
      <c r="N34" s="133" t="e">
        <f>VLOOKUP($C34, 所有科目!$B$3:$T$112, 12, FALSE)</f>
        <v>#N/A</v>
      </c>
      <c r="O34" s="133" t="e">
        <f>VLOOKUP($C34, 所有科目!$B$3:$T$112, 13, FALSE)</f>
        <v>#N/A</v>
      </c>
      <c r="P34" s="133" t="e">
        <f>VLOOKUP($C34, 所有科目!$B$3:$T$112, 14, FALSE)</f>
        <v>#N/A</v>
      </c>
      <c r="Q34" s="133" t="e">
        <f>VLOOKUP($C34, 所有科目!$B$3:$T$112, 15, FALSE)</f>
        <v>#N/A</v>
      </c>
      <c r="R34" s="133" t="e">
        <f>VLOOKUP($C34, 所有科目!$B$3:$T$112, 16, FALSE)</f>
        <v>#N/A</v>
      </c>
      <c r="S34" s="133" t="e">
        <f>VLOOKUP($C34, 所有科目!$B$3:$T$112, 17, FALSE)</f>
        <v>#N/A</v>
      </c>
      <c r="T34" s="133" t="e">
        <f>VLOOKUP($C34, 所有科目!$B$3:$T$112, 18, FALSE)</f>
        <v>#N/A</v>
      </c>
      <c r="U34" s="133" t="e">
        <f>VLOOKUP($C34, 所有科目!$B$3:$T$112, 19, FALSE)</f>
        <v>#N/A</v>
      </c>
    </row>
    <row r="35" spans="1:21">
      <c r="A35">
        <v>29</v>
      </c>
      <c r="B35" s="1" t="s">
        <v>28</v>
      </c>
      <c r="C35" s="78"/>
      <c r="D35" s="131" t="e">
        <f>VLOOKUP($C35, 所有科目!$B$3:$T$112, 2, FALSE)</f>
        <v>#N/A</v>
      </c>
      <c r="E35" s="132" t="e">
        <f>VLOOKUP($C35, 所有科目!$B$3:$T$112, 3, FALSE)</f>
        <v>#N/A</v>
      </c>
      <c r="F35" s="132" t="e">
        <f>VLOOKUP($C35, 所有科目!$B$3:$T$112, 4, FALSE)</f>
        <v>#N/A</v>
      </c>
      <c r="G35" s="133" t="e">
        <f>VLOOKUP($C35, 所有科目!$B$3:$T$112, 5, FALSE)</f>
        <v>#N/A</v>
      </c>
      <c r="H35" s="133" t="e">
        <f>VLOOKUP($C35, 所有科目!$B$3:$T$112, 6, FALSE)</f>
        <v>#N/A</v>
      </c>
      <c r="I35" s="133" t="e">
        <f>VLOOKUP($C35, 所有科目!$B$3:$T$112, 7, FALSE)</f>
        <v>#N/A</v>
      </c>
      <c r="J35" s="133" t="e">
        <f>VLOOKUP($C35, 所有科目!$B$3:$T$112, 8, FALSE)</f>
        <v>#N/A</v>
      </c>
      <c r="K35" s="133" t="e">
        <f>VLOOKUP($C35, 所有科目!$B$3:$T$112, 9, FALSE)</f>
        <v>#N/A</v>
      </c>
      <c r="L35" s="133" t="e">
        <f>VLOOKUP($C35, 所有科目!$B$3:$T$112, 10, FALSE)</f>
        <v>#N/A</v>
      </c>
      <c r="M35" s="133" t="e">
        <f>VLOOKUP($C35, 所有科目!$B$3:$T$112, 11, FALSE)</f>
        <v>#N/A</v>
      </c>
      <c r="N35" s="133" t="e">
        <f>VLOOKUP($C35, 所有科目!$B$3:$T$112, 12, FALSE)</f>
        <v>#N/A</v>
      </c>
      <c r="O35" s="133" t="e">
        <f>VLOOKUP($C35, 所有科目!$B$3:$T$112, 13, FALSE)</f>
        <v>#N/A</v>
      </c>
      <c r="P35" s="133" t="e">
        <f>VLOOKUP($C35, 所有科目!$B$3:$T$112, 14, FALSE)</f>
        <v>#N/A</v>
      </c>
      <c r="Q35" s="133" t="e">
        <f>VLOOKUP($C35, 所有科目!$B$3:$T$112, 15, FALSE)</f>
        <v>#N/A</v>
      </c>
      <c r="R35" s="133" t="e">
        <f>VLOOKUP($C35, 所有科目!$B$3:$T$112, 16, FALSE)</f>
        <v>#N/A</v>
      </c>
      <c r="S35" s="133" t="e">
        <f>VLOOKUP($C35, 所有科目!$B$3:$T$112, 17, FALSE)</f>
        <v>#N/A</v>
      </c>
      <c r="T35" s="133" t="e">
        <f>VLOOKUP($C35, 所有科目!$B$3:$T$112, 18, FALSE)</f>
        <v>#N/A</v>
      </c>
      <c r="U35" s="133" t="e">
        <f>VLOOKUP($C35, 所有科目!$B$3:$T$112, 19, FALSE)</f>
        <v>#N/A</v>
      </c>
    </row>
    <row r="36" spans="1:21">
      <c r="A36">
        <v>30</v>
      </c>
      <c r="B36" s="1" t="s">
        <v>28</v>
      </c>
      <c r="C36" s="78"/>
      <c r="D36" s="131" t="e">
        <f>VLOOKUP($C36, 所有科目!$B$3:$T$112, 2, FALSE)</f>
        <v>#N/A</v>
      </c>
      <c r="E36" s="132" t="e">
        <f>VLOOKUP($C36, 所有科目!$B$3:$T$112, 3, FALSE)</f>
        <v>#N/A</v>
      </c>
      <c r="F36" s="132" t="e">
        <f>VLOOKUP($C36, 所有科目!$B$3:$T$112, 4, FALSE)</f>
        <v>#N/A</v>
      </c>
      <c r="G36" s="133" t="e">
        <f>VLOOKUP($C36, 所有科目!$B$3:$T$112, 5, FALSE)</f>
        <v>#N/A</v>
      </c>
      <c r="H36" s="133" t="e">
        <f>VLOOKUP($C36, 所有科目!$B$3:$T$112, 6, FALSE)</f>
        <v>#N/A</v>
      </c>
      <c r="I36" s="133" t="e">
        <f>VLOOKUP($C36, 所有科目!$B$3:$T$112, 7, FALSE)</f>
        <v>#N/A</v>
      </c>
      <c r="J36" s="133" t="e">
        <f>VLOOKUP($C36, 所有科目!$B$3:$T$112, 8, FALSE)</f>
        <v>#N/A</v>
      </c>
      <c r="K36" s="133" t="e">
        <f>VLOOKUP($C36, 所有科目!$B$3:$T$112, 9, FALSE)</f>
        <v>#N/A</v>
      </c>
      <c r="L36" s="133" t="e">
        <f>VLOOKUP($C36, 所有科目!$B$3:$T$112, 10, FALSE)</f>
        <v>#N/A</v>
      </c>
      <c r="M36" s="133" t="e">
        <f>VLOOKUP($C36, 所有科目!$B$3:$T$112, 11, FALSE)</f>
        <v>#N/A</v>
      </c>
      <c r="N36" s="133" t="e">
        <f>VLOOKUP($C36, 所有科目!$B$3:$T$112, 12, FALSE)</f>
        <v>#N/A</v>
      </c>
      <c r="O36" s="133" t="e">
        <f>VLOOKUP($C36, 所有科目!$B$3:$T$112, 13, FALSE)</f>
        <v>#N/A</v>
      </c>
      <c r="P36" s="133" t="e">
        <f>VLOOKUP($C36, 所有科目!$B$3:$T$112, 14, FALSE)</f>
        <v>#N/A</v>
      </c>
      <c r="Q36" s="133" t="e">
        <f>VLOOKUP($C36, 所有科目!$B$3:$T$112, 15, FALSE)</f>
        <v>#N/A</v>
      </c>
      <c r="R36" s="133" t="e">
        <f>VLOOKUP($C36, 所有科目!$B$3:$T$112, 16, FALSE)</f>
        <v>#N/A</v>
      </c>
      <c r="S36" s="133" t="e">
        <f>VLOOKUP($C36, 所有科目!$B$3:$T$112, 17, FALSE)</f>
        <v>#N/A</v>
      </c>
      <c r="T36" s="133" t="e">
        <f>VLOOKUP($C36, 所有科目!$B$3:$T$112, 18, FALSE)</f>
        <v>#N/A</v>
      </c>
      <c r="U36" s="133" t="e">
        <f>VLOOKUP($C36, 所有科目!$B$3:$T$112, 19, FALSE)</f>
        <v>#N/A</v>
      </c>
    </row>
    <row r="37" spans="1:21">
      <c r="A37">
        <v>31</v>
      </c>
      <c r="B37" s="1" t="s">
        <v>28</v>
      </c>
      <c r="C37" s="78"/>
      <c r="D37" s="131" t="e">
        <f>VLOOKUP($C37, 所有科目!$B$3:$T$112, 2, FALSE)</f>
        <v>#N/A</v>
      </c>
      <c r="E37" s="132" t="e">
        <f>VLOOKUP($C37, 所有科目!$B$3:$T$112, 3, FALSE)</f>
        <v>#N/A</v>
      </c>
      <c r="F37" s="132" t="e">
        <f>VLOOKUP($C37, 所有科目!$B$3:$T$112, 4, FALSE)</f>
        <v>#N/A</v>
      </c>
      <c r="G37" s="133" t="e">
        <f>VLOOKUP($C37, 所有科目!$B$3:$T$112, 5, FALSE)</f>
        <v>#N/A</v>
      </c>
      <c r="H37" s="133" t="e">
        <f>VLOOKUP($C37, 所有科目!$B$3:$T$112, 6, FALSE)</f>
        <v>#N/A</v>
      </c>
      <c r="I37" s="133" t="e">
        <f>VLOOKUP($C37, 所有科目!$B$3:$T$112, 7, FALSE)</f>
        <v>#N/A</v>
      </c>
      <c r="J37" s="133" t="e">
        <f>VLOOKUP($C37, 所有科目!$B$3:$T$112, 8, FALSE)</f>
        <v>#N/A</v>
      </c>
      <c r="K37" s="133" t="e">
        <f>VLOOKUP($C37, 所有科目!$B$3:$T$112, 9, FALSE)</f>
        <v>#N/A</v>
      </c>
      <c r="L37" s="133" t="e">
        <f>VLOOKUP($C37, 所有科目!$B$3:$T$112, 10, FALSE)</f>
        <v>#N/A</v>
      </c>
      <c r="M37" s="133" t="e">
        <f>VLOOKUP($C37, 所有科目!$B$3:$T$112, 11, FALSE)</f>
        <v>#N/A</v>
      </c>
      <c r="N37" s="133" t="e">
        <f>VLOOKUP($C37, 所有科目!$B$3:$T$112, 12, FALSE)</f>
        <v>#N/A</v>
      </c>
      <c r="O37" s="133" t="e">
        <f>VLOOKUP($C37, 所有科目!$B$3:$T$112, 13, FALSE)</f>
        <v>#N/A</v>
      </c>
      <c r="P37" s="133" t="e">
        <f>VLOOKUP($C37, 所有科目!$B$3:$T$112, 14, FALSE)</f>
        <v>#N/A</v>
      </c>
      <c r="Q37" s="133" t="e">
        <f>VLOOKUP($C37, 所有科目!$B$3:$T$112, 15, FALSE)</f>
        <v>#N/A</v>
      </c>
      <c r="R37" s="133" t="e">
        <f>VLOOKUP($C37, 所有科目!$B$3:$T$112, 16, FALSE)</f>
        <v>#N/A</v>
      </c>
      <c r="S37" s="133" t="e">
        <f>VLOOKUP($C37, 所有科目!$B$3:$T$112, 17, FALSE)</f>
        <v>#N/A</v>
      </c>
      <c r="T37" s="133" t="e">
        <f>VLOOKUP($C37, 所有科目!$B$3:$T$112, 18, FALSE)</f>
        <v>#N/A</v>
      </c>
      <c r="U37" s="133" t="e">
        <f>VLOOKUP($C37, 所有科目!$B$3:$T$112, 19, FALSE)</f>
        <v>#N/A</v>
      </c>
    </row>
    <row r="38" spans="1:21">
      <c r="C38" s="81"/>
      <c r="D38" s="81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15.5">
      <c r="B39" s="9" t="s">
        <v>24</v>
      </c>
    </row>
    <row r="40" spans="1:21" ht="15.5">
      <c r="B40" s="9" t="s">
        <v>26</v>
      </c>
    </row>
  </sheetData>
  <mergeCells count="2">
    <mergeCell ref="D5:D6"/>
    <mergeCell ref="F5:F6"/>
  </mergeCells>
  <phoneticPr fontId="10" type="noConversion"/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F7" sqref="F7"/>
    </sheetView>
  </sheetViews>
  <sheetFormatPr defaultColWidth="8.7265625" defaultRowHeight="14.5"/>
  <cols>
    <col min="2" max="2" width="23.453125" customWidth="1"/>
    <col min="3" max="3" width="14.26953125" customWidth="1"/>
    <col min="4" max="4" width="14.453125" customWidth="1"/>
    <col min="5" max="5" width="16.26953125" customWidth="1"/>
    <col min="6" max="6" width="37.453125" bestFit="1" customWidth="1"/>
    <col min="10" max="10" width="23.453125" customWidth="1"/>
    <col min="11" max="11" width="10.7265625" customWidth="1"/>
  </cols>
  <sheetData>
    <row r="1" spans="1:12" ht="25.15" customHeight="1">
      <c r="B1" s="114" t="s">
        <v>296</v>
      </c>
      <c r="F1" s="113"/>
    </row>
    <row r="2" spans="1:12" ht="25.15" customHeight="1">
      <c r="B2" s="117" t="s">
        <v>108</v>
      </c>
      <c r="F2" s="113"/>
    </row>
    <row r="3" spans="1:12" ht="46.5">
      <c r="B3" s="116" t="s">
        <v>95</v>
      </c>
      <c r="C3" s="115" t="s">
        <v>109</v>
      </c>
      <c r="D3" s="115" t="s">
        <v>110</v>
      </c>
      <c r="E3" s="115" t="s">
        <v>14</v>
      </c>
      <c r="F3" s="115" t="s">
        <v>15</v>
      </c>
      <c r="G3" s="115" t="s">
        <v>2</v>
      </c>
      <c r="H3" s="115" t="s">
        <v>3</v>
      </c>
      <c r="I3" s="116" t="s">
        <v>17</v>
      </c>
      <c r="J3" s="115" t="s">
        <v>111</v>
      </c>
      <c r="L3" t="s">
        <v>113</v>
      </c>
    </row>
    <row r="4" spans="1:12" ht="20.25" customHeight="1">
      <c r="B4" s="150" t="s">
        <v>290</v>
      </c>
      <c r="C4" s="95"/>
      <c r="D4" s="95"/>
      <c r="E4" s="95"/>
      <c r="F4" s="12"/>
      <c r="G4" s="12"/>
      <c r="H4" s="12"/>
      <c r="I4" s="12"/>
      <c r="J4" s="13"/>
    </row>
    <row r="5" spans="1:12" ht="20.25" customHeight="1">
      <c r="A5">
        <v>1</v>
      </c>
      <c r="B5" s="6"/>
      <c r="C5" s="7">
        <v>1</v>
      </c>
      <c r="D5" s="6" t="s">
        <v>265</v>
      </c>
      <c r="E5" s="10" t="s">
        <v>249</v>
      </c>
      <c r="F5" s="140" t="str">
        <f>VLOOKUP($E5, 所有科目!$B$3:$E$112, 2, FALSE)</f>
        <v>Understanding Economics and Politics</v>
      </c>
      <c r="G5" s="134">
        <f>VLOOKUP($E5, 所有科目!$B$3:$E$112, 3, FALSE)</f>
        <v>2</v>
      </c>
      <c r="H5" s="134">
        <f>VLOOKUP($E5, 所有科目!$B$3:$E$112, 4, FALSE)</f>
        <v>10</v>
      </c>
      <c r="I5" s="7"/>
      <c r="J5" s="181" t="s">
        <v>305</v>
      </c>
    </row>
    <row r="6" spans="1:12" ht="20.25" customHeight="1">
      <c r="A6">
        <v>2</v>
      </c>
      <c r="B6" s="6"/>
      <c r="C6" s="7">
        <v>1</v>
      </c>
      <c r="D6" s="6" t="s">
        <v>265</v>
      </c>
      <c r="E6" s="10" t="s">
        <v>250</v>
      </c>
      <c r="F6" s="140" t="str">
        <f>VLOOKUP($E6, 所有科目!$B$3:$E$112, 2, FALSE)</f>
        <v>Psychology for Everyday Life</v>
      </c>
      <c r="G6" s="134">
        <f>VLOOKUP($E6, 所有科目!$B$3:$E$112, 3, FALSE)</f>
        <v>1</v>
      </c>
      <c r="H6" s="134">
        <f>VLOOKUP($E6, 所有科目!$B$3:$E$112, 4, FALSE)</f>
        <v>5</v>
      </c>
      <c r="I6" s="7"/>
      <c r="J6" s="182"/>
    </row>
    <row r="7" spans="1:12" ht="20.25" customHeight="1">
      <c r="A7">
        <v>3</v>
      </c>
      <c r="B7" s="6"/>
      <c r="C7" s="7">
        <v>1</v>
      </c>
      <c r="D7" s="6" t="s">
        <v>265</v>
      </c>
      <c r="E7" s="10" t="s">
        <v>251</v>
      </c>
      <c r="F7" s="140" t="str">
        <f>VLOOKUP($E7, 所有科目!$B$3:$E$112, 2, FALSE)</f>
        <v>Understanding Sociology</v>
      </c>
      <c r="G7" s="134">
        <f>VLOOKUP($E7, 所有科目!$B$3:$E$112, 3, FALSE)</f>
        <v>1</v>
      </c>
      <c r="H7" s="134">
        <f>VLOOKUP($E7, 所有科目!$B$3:$E$112, 4, FALSE)</f>
        <v>5</v>
      </c>
      <c r="I7" s="7"/>
      <c r="J7" s="182"/>
    </row>
    <row r="8" spans="1:12" ht="20.25" customHeight="1">
      <c r="A8">
        <v>4</v>
      </c>
      <c r="B8" s="6"/>
      <c r="C8" s="7">
        <v>1</v>
      </c>
      <c r="D8" s="6" t="s">
        <v>265</v>
      </c>
      <c r="E8" s="10" t="s">
        <v>252</v>
      </c>
      <c r="F8" s="140" t="str">
        <f>VLOOKUP($E8, 所有科目!$B$3:$E$112, 2, FALSE)</f>
        <v>社會科學基礎課程：經濟學與政治學</v>
      </c>
      <c r="G8" s="134">
        <f>VLOOKUP($E8, 所有科目!$B$3:$E$112, 3, FALSE)</f>
        <v>2</v>
      </c>
      <c r="H8" s="134">
        <f>VLOOKUP($E8, 所有科目!$B$3:$E$112, 4, FALSE)</f>
        <v>10</v>
      </c>
      <c r="I8" s="7"/>
      <c r="J8" s="182"/>
    </row>
    <row r="9" spans="1:12" ht="20.25" customHeight="1">
      <c r="A9">
        <v>5</v>
      </c>
      <c r="B9" s="6"/>
      <c r="C9" s="7">
        <v>1</v>
      </c>
      <c r="D9" s="6" t="s">
        <v>266</v>
      </c>
      <c r="E9" s="10" t="s">
        <v>253</v>
      </c>
      <c r="F9" s="140" t="str">
        <f>VLOOKUP($E9, 所有科目!$B$3:$E$112, 2, FALSE)</f>
        <v>社會科學基礎課程：心理學</v>
      </c>
      <c r="G9" s="134">
        <f>VLOOKUP($E9, 所有科目!$B$3:$E$112, 3, FALSE)</f>
        <v>1</v>
      </c>
      <c r="H9" s="134">
        <f>VLOOKUP($E9, 所有科目!$B$3:$E$112, 4, FALSE)</f>
        <v>5</v>
      </c>
      <c r="I9" s="7"/>
      <c r="J9" s="182"/>
    </row>
    <row r="10" spans="1:12" ht="20.25" customHeight="1">
      <c r="A10">
        <v>6</v>
      </c>
      <c r="B10" s="6"/>
      <c r="C10" s="7">
        <v>1</v>
      </c>
      <c r="D10" s="6" t="s">
        <v>265</v>
      </c>
      <c r="E10" s="10" t="s">
        <v>254</v>
      </c>
      <c r="F10" s="140" t="str">
        <f>VLOOKUP($E10, 所有科目!$B$3:$E$112, 2, FALSE)</f>
        <v>社會科學基礎課程：社會學</v>
      </c>
      <c r="G10" s="134">
        <f>VLOOKUP($E10, 所有科目!$B$3:$E$112, 3, FALSE)</f>
        <v>1</v>
      </c>
      <c r="H10" s="134">
        <f>VLOOKUP($E10, 所有科目!$B$3:$E$112, 4, FALSE)</f>
        <v>5</v>
      </c>
      <c r="I10" s="7"/>
      <c r="J10" s="183"/>
    </row>
    <row r="11" spans="1:12" ht="20.25" customHeight="1">
      <c r="B11" s="150" t="s">
        <v>289</v>
      </c>
      <c r="C11" s="96"/>
      <c r="D11" s="95"/>
      <c r="E11" s="95"/>
      <c r="F11" s="95"/>
      <c r="G11" s="14"/>
      <c r="H11" s="14"/>
      <c r="I11" s="14"/>
      <c r="J11" s="15"/>
    </row>
    <row r="12" spans="1:12" ht="20.25" customHeight="1">
      <c r="A12">
        <v>7</v>
      </c>
      <c r="B12" s="6"/>
      <c r="C12" s="143" t="s">
        <v>273</v>
      </c>
      <c r="D12" s="20" t="s">
        <v>267</v>
      </c>
      <c r="E12" s="16" t="s">
        <v>255</v>
      </c>
      <c r="F12" s="140" t="str">
        <f>VLOOKUP($E12, 所有科目!$B$3:$E$112, 2, FALSE)</f>
        <v>Research Methods in Social Sciences</v>
      </c>
      <c r="G12" s="134">
        <f>VLOOKUP($E12, 所有科目!$B$3:$E$112, 3, FALSE)</f>
        <v>2</v>
      </c>
      <c r="H12" s="134">
        <f>VLOOKUP($E12, 所有科目!$B$3:$E$112, 4, FALSE)</f>
        <v>20</v>
      </c>
      <c r="I12" s="7"/>
      <c r="J12" s="184" t="s">
        <v>280</v>
      </c>
      <c r="K12" s="5"/>
    </row>
    <row r="13" spans="1:12" ht="20.25" customHeight="1">
      <c r="A13">
        <v>8</v>
      </c>
      <c r="B13" s="6"/>
      <c r="C13" s="143" t="s">
        <v>273</v>
      </c>
      <c r="D13" s="20" t="s">
        <v>267</v>
      </c>
      <c r="E13" s="16" t="s">
        <v>256</v>
      </c>
      <c r="F13" s="140" t="str">
        <f>VLOOKUP($E13, 所有科目!$B$3:$E$112, 2, FALSE)</f>
        <v>社會科學研究方法</v>
      </c>
      <c r="G13" s="134">
        <f>VLOOKUP($E13, 所有科目!$B$3:$E$112, 3, FALSE)</f>
        <v>2</v>
      </c>
      <c r="H13" s="134">
        <f>VLOOKUP($E13, 所有科目!$B$3:$E$112, 4, FALSE)</f>
        <v>20</v>
      </c>
      <c r="I13" s="7"/>
      <c r="J13" s="185"/>
      <c r="K13" s="5"/>
    </row>
    <row r="14" spans="1:12" ht="40.9" customHeight="1">
      <c r="B14" s="187" t="s">
        <v>287</v>
      </c>
      <c r="C14" s="188"/>
      <c r="D14" s="188"/>
      <c r="E14" s="188"/>
      <c r="F14" s="188"/>
      <c r="G14" s="14"/>
      <c r="H14" s="14"/>
      <c r="I14" s="14"/>
      <c r="J14" s="15"/>
    </row>
    <row r="15" spans="1:12" ht="20.25" customHeight="1">
      <c r="A15">
        <v>9</v>
      </c>
      <c r="B15" s="6"/>
      <c r="C15" s="7" t="s">
        <v>272</v>
      </c>
      <c r="D15" s="20" t="s">
        <v>265</v>
      </c>
      <c r="E15" s="16" t="s">
        <v>264</v>
      </c>
      <c r="F15" s="140" t="str">
        <f>VLOOKUP($E15, 所有科目!$B$3:$E$112, 2, FALSE)</f>
        <v>Positive Psychology</v>
      </c>
      <c r="G15" s="134">
        <f>VLOOKUP($E15, 所有科目!$B$3:$E$112, 3, FALSE)</f>
        <v>2</v>
      </c>
      <c r="H15" s="134">
        <f>VLOOKUP($E15, 所有科目!$B$3:$E$112, 4, FALSE)</f>
        <v>10</v>
      </c>
      <c r="I15" s="7"/>
      <c r="J15" s="184"/>
    </row>
    <row r="16" spans="1:12" ht="20.25" customHeight="1">
      <c r="A16">
        <v>10</v>
      </c>
      <c r="B16" s="6"/>
      <c r="C16" s="7" t="s">
        <v>272</v>
      </c>
      <c r="D16" s="20" t="s">
        <v>265</v>
      </c>
      <c r="E16" s="17" t="s">
        <v>258</v>
      </c>
      <c r="F16" s="140" t="str">
        <f>VLOOKUP($E16, 所有科目!$B$3:$E$112, 2, FALSE)</f>
        <v>Introduction to Psychology</v>
      </c>
      <c r="G16" s="134">
        <f>VLOOKUP($E16, 所有科目!$B$3:$E$112, 3, FALSE)</f>
        <v>2</v>
      </c>
      <c r="H16" s="134">
        <f>VLOOKUP($E16, 所有科目!$B$3:$E$112, 4, FALSE)</f>
        <v>10</v>
      </c>
      <c r="I16" s="7"/>
      <c r="J16" s="186"/>
    </row>
    <row r="17" spans="1:10" ht="20.25" customHeight="1">
      <c r="A17">
        <v>11</v>
      </c>
      <c r="B17" s="6"/>
      <c r="C17" s="7" t="s">
        <v>272</v>
      </c>
      <c r="D17" s="20" t="s">
        <v>266</v>
      </c>
      <c r="E17" s="18" t="s">
        <v>263</v>
      </c>
      <c r="F17" s="140" t="str">
        <f>VLOOKUP($E17, 所有科目!$B$3:$E$112, 2, FALSE)</f>
        <v>Biological Psychology: Theories and Principles</v>
      </c>
      <c r="G17" s="134">
        <f>VLOOKUP($E17, 所有科目!$B$3:$E$112, 3, FALSE)</f>
        <v>2</v>
      </c>
      <c r="H17" s="134">
        <f>VLOOKUP($E17, 所有科目!$B$3:$E$112, 4, FALSE)</f>
        <v>10</v>
      </c>
      <c r="I17" s="7"/>
      <c r="J17" s="186"/>
    </row>
    <row r="18" spans="1:10" ht="20.25" customHeight="1">
      <c r="A18">
        <v>12</v>
      </c>
      <c r="B18" s="6"/>
      <c r="C18" s="7" t="s">
        <v>272</v>
      </c>
      <c r="D18" s="20" t="s">
        <v>265</v>
      </c>
      <c r="E18" s="90" t="s">
        <v>257</v>
      </c>
      <c r="F18" s="140" t="str">
        <f>VLOOKUP($E18, 所有科目!$B$3:$E$112, 2, FALSE)</f>
        <v>Developmental Psychology</v>
      </c>
      <c r="G18" s="134">
        <f>VLOOKUP($E18, 所有科目!$B$3:$E$112, 3, FALSE)</f>
        <v>2</v>
      </c>
      <c r="H18" s="134">
        <f>VLOOKUP($E18, 所有科目!$B$3:$E$112, 4, FALSE)</f>
        <v>10</v>
      </c>
      <c r="I18" s="7"/>
      <c r="J18" s="186"/>
    </row>
    <row r="19" spans="1:10" ht="20.25" customHeight="1">
      <c r="A19">
        <v>13</v>
      </c>
      <c r="B19" s="6"/>
      <c r="C19" s="7" t="s">
        <v>272</v>
      </c>
      <c r="D19" s="20" t="s">
        <v>271</v>
      </c>
      <c r="E19" s="18" t="s">
        <v>270</v>
      </c>
      <c r="F19" s="140" t="str">
        <f>VLOOKUP($E19, 所有科目!$B$3:$E$112, 2, FALSE)</f>
        <v>Introduction to Counselling Psychology</v>
      </c>
      <c r="G19" s="134">
        <f>VLOOKUP($E19, 所有科目!$B$3:$E$112, 3, FALSE)</f>
        <v>1</v>
      </c>
      <c r="H19" s="134">
        <f>VLOOKUP($E19, 所有科目!$B$3:$E$112, 4, FALSE)</f>
        <v>5</v>
      </c>
      <c r="I19" s="7"/>
      <c r="J19" s="186"/>
    </row>
    <row r="20" spans="1:10" ht="20.25" customHeight="1">
      <c r="A20">
        <v>14</v>
      </c>
      <c r="B20" s="6"/>
      <c r="C20" s="7" t="s">
        <v>272</v>
      </c>
      <c r="D20" s="20" t="s">
        <v>271</v>
      </c>
      <c r="E20" s="17" t="s">
        <v>269</v>
      </c>
      <c r="F20" s="140" t="str">
        <f>VLOOKUP($E20, 所有科目!$B$3:$E$112, 2, FALSE)</f>
        <v>Introduction to Abnormal Psychology</v>
      </c>
      <c r="G20" s="134">
        <f>VLOOKUP($E20, 所有科目!$B$3:$E$112, 3, FALSE)</f>
        <v>1</v>
      </c>
      <c r="H20" s="134">
        <f>VLOOKUP($E20, 所有科目!$B$3:$E$112, 4, FALSE)</f>
        <v>5</v>
      </c>
      <c r="I20" s="7"/>
      <c r="J20" s="186"/>
    </row>
    <row r="21" spans="1:10" ht="19.899999999999999" customHeight="1">
      <c r="A21">
        <v>15</v>
      </c>
      <c r="B21" s="6"/>
      <c r="C21" s="7" t="s">
        <v>272</v>
      </c>
      <c r="D21" s="20" t="s">
        <v>266</v>
      </c>
      <c r="E21" s="19" t="s">
        <v>261</v>
      </c>
      <c r="F21" s="140" t="str">
        <f>VLOOKUP($E21, 所有科目!$B$3:$E$112, 2, FALSE)</f>
        <v>History of Psychology</v>
      </c>
      <c r="G21" s="134">
        <f>VLOOKUP($E21, 所有科目!$B$3:$E$112, 3, FALSE)</f>
        <v>2</v>
      </c>
      <c r="H21" s="134">
        <f>VLOOKUP($E21, 所有科目!$B$3:$E$112, 4, FALSE)</f>
        <v>10</v>
      </c>
      <c r="I21" s="7"/>
      <c r="J21" s="186"/>
    </row>
    <row r="22" spans="1:10" ht="20.25" customHeight="1">
      <c r="A22">
        <v>16</v>
      </c>
      <c r="B22" s="6"/>
      <c r="C22" s="7" t="s">
        <v>272</v>
      </c>
      <c r="D22" s="20" t="s">
        <v>265</v>
      </c>
      <c r="E22" s="144" t="s">
        <v>262</v>
      </c>
      <c r="F22" s="140" t="str">
        <f>VLOOKUP($E22, 所有科目!$B$3:$E$112, 2, FALSE)</f>
        <v>Theories of Personality Psychology</v>
      </c>
      <c r="G22" s="134">
        <f>VLOOKUP($E22, 所有科目!$B$3:$E$112, 3, FALSE)</f>
        <v>2</v>
      </c>
      <c r="H22" s="134">
        <f>VLOOKUP($E22, 所有科目!$B$3:$E$112, 4, FALSE)</f>
        <v>10</v>
      </c>
      <c r="I22" s="7"/>
      <c r="J22" s="186"/>
    </row>
    <row r="23" spans="1:10" ht="20.25" customHeight="1">
      <c r="A23">
        <v>17</v>
      </c>
      <c r="B23" s="6"/>
      <c r="C23" s="7" t="s">
        <v>272</v>
      </c>
      <c r="D23" s="20" t="s">
        <v>265</v>
      </c>
      <c r="E23" s="144" t="s">
        <v>259</v>
      </c>
      <c r="F23" s="140" t="str">
        <f>VLOOKUP($E23, 所有科目!$B$3:$E$112, 2, FALSE)</f>
        <v>Cognitive Psychology: Theories and Applications</v>
      </c>
      <c r="G23" s="134">
        <f>VLOOKUP($E23, 所有科目!$B$3:$E$112, 3, FALSE)</f>
        <v>2</v>
      </c>
      <c r="H23" s="134">
        <f>VLOOKUP($E23, 所有科目!$B$3:$E$112, 4, FALSE)</f>
        <v>10</v>
      </c>
      <c r="I23" s="7"/>
      <c r="J23" s="186"/>
    </row>
    <row r="24" spans="1:10" ht="20.25" customHeight="1">
      <c r="A24">
        <v>18</v>
      </c>
      <c r="B24" s="6"/>
      <c r="C24" s="7" t="s">
        <v>272</v>
      </c>
      <c r="D24" s="20" t="s">
        <v>266</v>
      </c>
      <c r="E24" s="144" t="s">
        <v>260</v>
      </c>
      <c r="F24" s="140" t="str">
        <f>VLOOKUP($E24, 所有科目!$B$3:$E$112, 2, FALSE)</f>
        <v>Social Psychology: Theories and Applications</v>
      </c>
      <c r="G24" s="134">
        <f>VLOOKUP($E24, 所有科目!$B$3:$E$112, 3, FALSE)</f>
        <v>2</v>
      </c>
      <c r="H24" s="134">
        <f>VLOOKUP($E24, 所有科目!$B$3:$E$112, 4, FALSE)</f>
        <v>20</v>
      </c>
      <c r="I24" s="7"/>
      <c r="J24" s="185"/>
    </row>
    <row r="25" spans="1:10" ht="36" customHeight="1">
      <c r="B25" s="189" t="s">
        <v>288</v>
      </c>
      <c r="C25" s="190"/>
      <c r="D25" s="190"/>
      <c r="E25" s="190"/>
      <c r="F25" s="190"/>
      <c r="G25" s="97"/>
      <c r="H25" s="97"/>
      <c r="I25" s="97"/>
      <c r="J25" s="149"/>
    </row>
    <row r="26" spans="1:10">
      <c r="B26" s="94" t="s">
        <v>268</v>
      </c>
      <c r="C26" s="94"/>
      <c r="F26" s="94"/>
      <c r="G26" s="98" t="s">
        <v>285</v>
      </c>
      <c r="H26" s="99">
        <v>160</v>
      </c>
      <c r="I26" s="118"/>
    </row>
    <row r="27" spans="1:10">
      <c r="G27" s="98" t="s">
        <v>286</v>
      </c>
      <c r="H27" s="99">
        <v>120</v>
      </c>
    </row>
    <row r="28" spans="1:10">
      <c r="B28" s="11" t="s">
        <v>31</v>
      </c>
    </row>
    <row r="29" spans="1:10">
      <c r="B29" s="94" t="s">
        <v>112</v>
      </c>
      <c r="C29" s="94"/>
      <c r="D29" s="100"/>
    </row>
    <row r="31" spans="1:10">
      <c r="B31" s="11" t="s">
        <v>284</v>
      </c>
    </row>
  </sheetData>
  <sortState ref="E14:H21">
    <sortCondition ref="E14:E21"/>
  </sortState>
  <mergeCells count="5">
    <mergeCell ref="J5:J10"/>
    <mergeCell ref="J12:J13"/>
    <mergeCell ref="J15:J24"/>
    <mergeCell ref="B14:F14"/>
    <mergeCell ref="B25:F2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workbookViewId="0">
      <pane xSplit="5" ySplit="2" topLeftCell="F3" activePane="bottomRight" state="frozenSplit"/>
      <selection pane="topRight" activeCell="D1" sqref="D1"/>
      <selection pane="bottomLeft" activeCell="A3" sqref="A3"/>
      <selection pane="bottomRight" activeCell="A103" sqref="A103:XFD103"/>
    </sheetView>
  </sheetViews>
  <sheetFormatPr defaultColWidth="8.7265625" defaultRowHeight="13"/>
  <cols>
    <col min="1" max="1" width="7.26953125" style="119" customWidth="1"/>
    <col min="2" max="2" width="15.7265625" style="119" customWidth="1"/>
    <col min="3" max="3" width="41.26953125" style="119" bestFit="1" customWidth="1"/>
    <col min="4" max="4" width="8.453125" style="130" customWidth="1"/>
    <col min="5" max="6" width="8.453125" style="119" customWidth="1"/>
    <col min="7" max="7" width="7.26953125" style="130" bestFit="1" customWidth="1"/>
    <col min="8" max="8" width="7.26953125" style="130" customWidth="1"/>
    <col min="9" max="10" width="7.26953125" style="130" bestFit="1" customWidth="1"/>
    <col min="11" max="11" width="7.26953125" style="130" customWidth="1"/>
    <col min="12" max="13" width="7.26953125" style="130" bestFit="1" customWidth="1"/>
    <col min="14" max="14" width="7.26953125" style="130" customWidth="1"/>
    <col min="15" max="15" width="6.7265625" style="130" bestFit="1" customWidth="1"/>
    <col min="16" max="16" width="6.453125" style="130" bestFit="1" customWidth="1"/>
    <col min="17" max="17" width="6.453125" style="130" customWidth="1"/>
    <col min="18" max="18" width="6.7265625" style="130" bestFit="1" customWidth="1"/>
    <col min="19" max="20" width="6.453125" style="130" bestFit="1" customWidth="1"/>
    <col min="21" max="16384" width="8.7265625" style="119"/>
  </cols>
  <sheetData>
    <row r="1" spans="1:20" ht="14">
      <c r="A1" s="191" t="s">
        <v>117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19"/>
    </row>
    <row r="2" spans="1:20" ht="25.9" customHeight="1">
      <c r="A2" s="120"/>
      <c r="B2" s="121" t="s">
        <v>118</v>
      </c>
      <c r="C2" s="121" t="s">
        <v>15</v>
      </c>
      <c r="D2" s="122" t="s">
        <v>119</v>
      </c>
      <c r="E2" s="122" t="s">
        <v>120</v>
      </c>
      <c r="F2" s="123" t="s">
        <v>246</v>
      </c>
      <c r="G2" s="123" t="s">
        <v>121</v>
      </c>
      <c r="H2" s="123" t="s">
        <v>122</v>
      </c>
      <c r="I2" s="123" t="s">
        <v>123</v>
      </c>
      <c r="J2" s="123" t="s">
        <v>124</v>
      </c>
      <c r="K2" s="123" t="s">
        <v>125</v>
      </c>
      <c r="L2" s="123" t="s">
        <v>126</v>
      </c>
      <c r="M2" s="123" t="s">
        <v>127</v>
      </c>
      <c r="N2" s="123" t="s">
        <v>128</v>
      </c>
      <c r="O2" s="123" t="s">
        <v>129</v>
      </c>
      <c r="P2" s="123" t="s">
        <v>130</v>
      </c>
      <c r="Q2" s="123" t="s">
        <v>131</v>
      </c>
      <c r="R2" s="123" t="s">
        <v>132</v>
      </c>
      <c r="S2" s="123" t="s">
        <v>133</v>
      </c>
      <c r="T2" s="123" t="s">
        <v>134</v>
      </c>
    </row>
    <row r="3" spans="1:20" ht="13.9" customHeight="1">
      <c r="A3" s="124">
        <v>1</v>
      </c>
      <c r="B3" s="125" t="s">
        <v>135</v>
      </c>
      <c r="C3" s="125" t="str">
        <f>VLOOKUP(B3, '[1]Summary (from 2018 Autumn)'!$E$5:$F$136, 2, FALSE)</f>
        <v>中國人文學科基礎課程（一）：歷史與文學</v>
      </c>
      <c r="D3" s="126">
        <v>2</v>
      </c>
      <c r="E3" s="126">
        <v>10</v>
      </c>
      <c r="F3" s="126" t="s">
        <v>248</v>
      </c>
      <c r="G3" s="127" t="s">
        <v>247</v>
      </c>
      <c r="H3" s="127"/>
      <c r="I3" s="128"/>
      <c r="J3" s="127" t="s">
        <v>136</v>
      </c>
      <c r="K3" s="127"/>
      <c r="L3" s="128"/>
      <c r="M3" s="127" t="s">
        <v>136</v>
      </c>
      <c r="N3" s="127"/>
      <c r="O3" s="128"/>
      <c r="P3" s="127" t="s">
        <v>136</v>
      </c>
      <c r="Q3" s="127"/>
      <c r="R3" s="128"/>
      <c r="S3" s="128"/>
      <c r="T3" s="128"/>
    </row>
    <row r="4" spans="1:20" ht="13.15" customHeight="1">
      <c r="A4" s="124">
        <v>2</v>
      </c>
      <c r="B4" s="125" t="s">
        <v>137</v>
      </c>
      <c r="C4" s="125" t="str">
        <f>VLOOKUP(B4, '[1]Summary (from 2018 Autumn)'!$E$5:$F$136, 2, FALSE)</f>
        <v>中國人文學科基礎課程（二）：思想與信仰</v>
      </c>
      <c r="D4" s="126">
        <v>2</v>
      </c>
      <c r="E4" s="126">
        <v>10</v>
      </c>
      <c r="F4" s="126" t="s">
        <v>247</v>
      </c>
      <c r="G4" s="128"/>
      <c r="H4" s="128"/>
      <c r="I4" s="127" t="s">
        <v>136</v>
      </c>
      <c r="J4" s="128"/>
      <c r="K4" s="128"/>
      <c r="L4" s="127" t="s">
        <v>136</v>
      </c>
      <c r="M4" s="128"/>
      <c r="N4" s="128"/>
      <c r="O4" s="127" t="s">
        <v>136</v>
      </c>
      <c r="P4" s="128"/>
      <c r="Q4" s="128"/>
      <c r="R4" s="127" t="s">
        <v>136</v>
      </c>
      <c r="S4" s="128"/>
      <c r="T4" s="128"/>
    </row>
    <row r="5" spans="1:20" ht="13.9" customHeight="1">
      <c r="A5" s="124">
        <v>3</v>
      </c>
      <c r="B5" s="125" t="s">
        <v>138</v>
      </c>
      <c r="C5" s="125" t="str">
        <f>VLOOKUP(B5, '[1]Summary (from 2018 Autumn)'!$E$5:$F$136, 2, FALSE)</f>
        <v>應用文</v>
      </c>
      <c r="D5" s="126">
        <v>1</v>
      </c>
      <c r="E5" s="126">
        <v>5</v>
      </c>
      <c r="F5" s="126" t="s">
        <v>247</v>
      </c>
      <c r="G5" s="128"/>
      <c r="H5" s="128"/>
      <c r="I5" s="127" t="s">
        <v>136</v>
      </c>
      <c r="J5" s="128"/>
      <c r="K5" s="128"/>
      <c r="L5" s="127" t="s">
        <v>136</v>
      </c>
      <c r="M5" s="128"/>
      <c r="N5" s="128"/>
      <c r="O5" s="127" t="s">
        <v>136</v>
      </c>
      <c r="P5" s="128"/>
      <c r="Q5" s="128"/>
      <c r="R5" s="127" t="s">
        <v>136</v>
      </c>
      <c r="S5" s="128"/>
      <c r="T5" s="128"/>
    </row>
    <row r="6" spans="1:20" ht="13.15" customHeight="1">
      <c r="A6" s="124">
        <v>4</v>
      </c>
      <c r="B6" s="125" t="s">
        <v>139</v>
      </c>
      <c r="C6" s="125" t="str">
        <f>VLOOKUP(B6, '[1]Summary (from 2018 Autumn)'!$E$5:$F$136, 2, FALSE)</f>
        <v>語文通論</v>
      </c>
      <c r="D6" s="126">
        <v>1</v>
      </c>
      <c r="E6" s="126">
        <v>5</v>
      </c>
      <c r="F6" s="126" t="s">
        <v>247</v>
      </c>
      <c r="G6" s="128"/>
      <c r="H6" s="128"/>
      <c r="I6" s="127" t="s">
        <v>136</v>
      </c>
      <c r="J6" s="128"/>
      <c r="K6" s="128"/>
      <c r="L6" s="127" t="s">
        <v>136</v>
      </c>
      <c r="M6" s="128"/>
      <c r="N6" s="128"/>
      <c r="O6" s="127" t="s">
        <v>136</v>
      </c>
      <c r="P6" s="128"/>
      <c r="Q6" s="128"/>
      <c r="R6" s="127" t="s">
        <v>136</v>
      </c>
      <c r="S6" s="128"/>
      <c r="T6" s="128"/>
    </row>
    <row r="7" spans="1:20" ht="13.9" customHeight="1">
      <c r="A7" s="124">
        <v>5</v>
      </c>
      <c r="B7" s="125" t="s">
        <v>140</v>
      </c>
      <c r="C7" s="125" t="str">
        <f>VLOOKUP(B7, '[1]Summary (from 2018 Autumn)'!$E$5:$F$136, 2, FALSE)</f>
        <v>當代中國文化</v>
      </c>
      <c r="D7" s="126">
        <v>2</v>
      </c>
      <c r="E7" s="126">
        <v>10</v>
      </c>
      <c r="F7" s="126" t="s">
        <v>247</v>
      </c>
      <c r="G7" s="128"/>
      <c r="H7" s="128"/>
      <c r="I7" s="127" t="s">
        <v>136</v>
      </c>
      <c r="J7" s="128"/>
      <c r="K7" s="128"/>
      <c r="L7" s="127" t="s">
        <v>136</v>
      </c>
      <c r="M7" s="128"/>
      <c r="N7" s="128"/>
      <c r="O7" s="127" t="s">
        <v>136</v>
      </c>
      <c r="P7" s="128"/>
      <c r="Q7" s="128"/>
      <c r="R7" s="127" t="s">
        <v>136</v>
      </c>
      <c r="S7" s="128"/>
      <c r="T7" s="128"/>
    </row>
    <row r="8" spans="1:20" ht="13.15" customHeight="1">
      <c r="A8" s="124">
        <v>6</v>
      </c>
      <c r="B8" s="125" t="s">
        <v>141</v>
      </c>
      <c r="C8" s="125" t="str">
        <f>VLOOKUP(B8, '[1]Summary (from 2018 Autumn)'!$E$5:$F$136, 2, FALSE)</f>
        <v>香港歷史（1842-1997）</v>
      </c>
      <c r="D8" s="126">
        <v>2</v>
      </c>
      <c r="E8" s="126">
        <v>10</v>
      </c>
      <c r="F8" s="126" t="s">
        <v>248</v>
      </c>
      <c r="G8" s="127" t="s">
        <v>136</v>
      </c>
      <c r="H8" s="127"/>
      <c r="I8" s="128"/>
      <c r="J8" s="128"/>
      <c r="K8" s="128"/>
      <c r="L8" s="127" t="s">
        <v>136</v>
      </c>
      <c r="M8" s="128"/>
      <c r="N8" s="128"/>
      <c r="O8" s="128"/>
      <c r="P8" s="127" t="s">
        <v>136</v>
      </c>
      <c r="Q8" s="127"/>
      <c r="R8" s="128"/>
      <c r="S8" s="128"/>
      <c r="T8" s="128"/>
    </row>
    <row r="9" spans="1:20" ht="13.9" customHeight="1">
      <c r="A9" s="124">
        <v>7</v>
      </c>
      <c r="B9" s="125" t="s">
        <v>142</v>
      </c>
      <c r="C9" s="125" t="str">
        <f>VLOOKUP(B9, '[1]Summary (from 2018 Autumn)'!$E$5:$F$136, 2, FALSE)</f>
        <v>中文傳意：理論與實踐</v>
      </c>
      <c r="D9" s="126">
        <v>2</v>
      </c>
      <c r="E9" s="126">
        <v>10</v>
      </c>
      <c r="F9" s="126" t="s">
        <v>248</v>
      </c>
      <c r="G9" s="127" t="s">
        <v>136</v>
      </c>
      <c r="H9" s="127"/>
      <c r="I9" s="128"/>
      <c r="J9" s="127" t="s">
        <v>136</v>
      </c>
      <c r="K9" s="127"/>
      <c r="L9" s="128"/>
      <c r="M9" s="127" t="s">
        <v>136</v>
      </c>
      <c r="N9" s="127"/>
      <c r="O9" s="128"/>
      <c r="P9" s="127" t="s">
        <v>136</v>
      </c>
      <c r="Q9" s="127"/>
      <c r="R9" s="128"/>
      <c r="S9" s="128"/>
      <c r="T9" s="128"/>
    </row>
    <row r="10" spans="1:20" ht="13.15" customHeight="1">
      <c r="A10" s="124">
        <v>8</v>
      </c>
      <c r="B10" s="125" t="s">
        <v>143</v>
      </c>
      <c r="C10" s="125" t="str">
        <f>VLOOKUP(B10, '[1]Summary (from 2018 Autumn)'!$E$5:$F$136, 2, FALSE)</f>
        <v>歷代散文</v>
      </c>
      <c r="D10" s="126">
        <v>2</v>
      </c>
      <c r="E10" s="126">
        <v>10</v>
      </c>
      <c r="F10" s="126" t="s">
        <v>247</v>
      </c>
      <c r="G10" s="128"/>
      <c r="H10" s="128"/>
      <c r="I10" s="127" t="s">
        <v>136</v>
      </c>
      <c r="J10" s="128"/>
      <c r="K10" s="128"/>
      <c r="L10" s="127" t="s">
        <v>136</v>
      </c>
      <c r="M10" s="128"/>
      <c r="N10" s="128"/>
      <c r="O10" s="127" t="s">
        <v>136</v>
      </c>
      <c r="P10" s="128"/>
      <c r="Q10" s="128"/>
      <c r="R10" s="127" t="s">
        <v>136</v>
      </c>
      <c r="S10" s="128"/>
      <c r="T10" s="128"/>
    </row>
    <row r="11" spans="1:20" ht="13.9" customHeight="1">
      <c r="A11" s="124">
        <v>9</v>
      </c>
      <c r="B11" s="125" t="s">
        <v>144</v>
      </c>
      <c r="C11" s="125" t="str">
        <f>VLOOKUP(B11, '[1]Summary (from 2018 Autumn)'!$E$5:$F$136, 2, FALSE)</f>
        <v>中國現代修辭學</v>
      </c>
      <c r="D11" s="126">
        <v>2</v>
      </c>
      <c r="E11" s="126">
        <v>10</v>
      </c>
      <c r="F11" s="126" t="s">
        <v>248</v>
      </c>
      <c r="G11" s="127" t="s">
        <v>136</v>
      </c>
      <c r="H11" s="127"/>
      <c r="I11" s="128"/>
      <c r="J11" s="127" t="s">
        <v>136</v>
      </c>
      <c r="K11" s="127"/>
      <c r="L11" s="128"/>
      <c r="M11" s="127" t="s">
        <v>136</v>
      </c>
      <c r="N11" s="127"/>
      <c r="O11" s="128"/>
      <c r="P11" s="127" t="s">
        <v>136</v>
      </c>
      <c r="Q11" s="127"/>
      <c r="R11" s="128"/>
      <c r="S11" s="128"/>
      <c r="T11" s="128"/>
    </row>
    <row r="12" spans="1:20" ht="13.15" customHeight="1">
      <c r="A12" s="124">
        <v>10</v>
      </c>
      <c r="B12" s="125" t="s">
        <v>145</v>
      </c>
      <c r="C12" s="125" t="str">
        <f>VLOOKUP(B12, '[1]Summary (from 2018 Autumn)'!$E$5:$F$136, 2, FALSE)</f>
        <v>中國文學與文化導論</v>
      </c>
      <c r="D12" s="126">
        <v>2</v>
      </c>
      <c r="E12" s="126">
        <v>10</v>
      </c>
      <c r="F12" s="126" t="s">
        <v>247</v>
      </c>
      <c r="G12" s="128"/>
      <c r="H12" s="128"/>
      <c r="I12" s="127" t="s">
        <v>136</v>
      </c>
      <c r="J12" s="128"/>
      <c r="K12" s="128"/>
      <c r="L12" s="127" t="s">
        <v>136</v>
      </c>
      <c r="M12" s="128"/>
      <c r="N12" s="128"/>
      <c r="O12" s="127" t="s">
        <v>136</v>
      </c>
      <c r="P12" s="128"/>
      <c r="Q12" s="128"/>
      <c r="R12" s="127" t="s">
        <v>136</v>
      </c>
      <c r="S12" s="128"/>
      <c r="T12" s="128"/>
    </row>
    <row r="13" spans="1:20" ht="13.9" customHeight="1">
      <c r="A13" s="124">
        <v>11</v>
      </c>
      <c r="B13" s="125" t="s">
        <v>146</v>
      </c>
      <c r="C13" s="125" t="str">
        <f>VLOOKUP(B13, '[1]Summary (from 2018 Autumn)'!$E$5:$F$136, 2, FALSE)</f>
        <v>中國現代語法</v>
      </c>
      <c r="D13" s="126">
        <v>2</v>
      </c>
      <c r="E13" s="126">
        <v>10</v>
      </c>
      <c r="F13" s="126" t="s">
        <v>248</v>
      </c>
      <c r="G13" s="127" t="s">
        <v>136</v>
      </c>
      <c r="H13" s="127"/>
      <c r="I13" s="128"/>
      <c r="J13" s="127" t="s">
        <v>136</v>
      </c>
      <c r="K13" s="127"/>
      <c r="L13" s="128"/>
      <c r="M13" s="127" t="s">
        <v>136</v>
      </c>
      <c r="N13" s="127"/>
      <c r="O13" s="128"/>
      <c r="P13" s="127" t="s">
        <v>136</v>
      </c>
      <c r="Q13" s="127"/>
      <c r="R13" s="128"/>
      <c r="S13" s="128"/>
      <c r="T13" s="128"/>
    </row>
    <row r="14" spans="1:20" ht="13.15" customHeight="1">
      <c r="A14" s="124">
        <v>12</v>
      </c>
      <c r="B14" s="125" t="s">
        <v>147</v>
      </c>
      <c r="C14" s="125" t="str">
        <f>VLOOKUP(B14, '[1]Summary (from 2018 Autumn)'!$E$5:$F$136, 2, FALSE)</f>
        <v>詩詞選</v>
      </c>
      <c r="D14" s="126">
        <v>2</v>
      </c>
      <c r="E14" s="126">
        <v>10</v>
      </c>
      <c r="F14" s="126" t="s">
        <v>247</v>
      </c>
      <c r="G14" s="128"/>
      <c r="H14" s="128"/>
      <c r="I14" s="127" t="s">
        <v>136</v>
      </c>
      <c r="J14" s="128"/>
      <c r="K14" s="128"/>
      <c r="L14" s="127" t="s">
        <v>136</v>
      </c>
      <c r="M14" s="128"/>
      <c r="N14" s="128"/>
      <c r="O14" s="127" t="s">
        <v>136</v>
      </c>
      <c r="P14" s="128"/>
      <c r="Q14" s="128"/>
      <c r="R14" s="127" t="s">
        <v>136</v>
      </c>
      <c r="S14" s="128"/>
      <c r="T14" s="128"/>
    </row>
    <row r="15" spans="1:20" ht="13.9" customHeight="1">
      <c r="A15" s="124">
        <v>13</v>
      </c>
      <c r="B15" s="125" t="s">
        <v>148</v>
      </c>
      <c r="C15" s="125" t="str">
        <f>VLOOKUP(B15, '[1]Summary (from 2018 Autumn)'!$E$5:$F$136, 2, FALSE)</f>
        <v>現代文學</v>
      </c>
      <c r="D15" s="126">
        <v>2</v>
      </c>
      <c r="E15" s="126">
        <v>10</v>
      </c>
      <c r="F15" s="126" t="s">
        <v>248</v>
      </c>
      <c r="G15" s="128"/>
      <c r="H15" s="128"/>
      <c r="I15" s="127" t="s">
        <v>136</v>
      </c>
      <c r="J15" s="128"/>
      <c r="K15" s="128"/>
      <c r="L15" s="128"/>
      <c r="M15" s="127" t="s">
        <v>136</v>
      </c>
      <c r="N15" s="127"/>
      <c r="O15" s="128"/>
      <c r="P15" s="128"/>
      <c r="Q15" s="128"/>
      <c r="R15" s="127" t="s">
        <v>136</v>
      </c>
      <c r="S15" s="128"/>
      <c r="T15" s="128"/>
    </row>
    <row r="16" spans="1:20" ht="13.15" customHeight="1">
      <c r="A16" s="124">
        <v>14</v>
      </c>
      <c r="B16" s="125" t="s">
        <v>149</v>
      </c>
      <c r="C16" s="125" t="str">
        <f>VLOOKUP(B16, '[1]Summary (from 2018 Autumn)'!$E$5:$F$136, 2, FALSE)</f>
        <v>中國中古史</v>
      </c>
      <c r="D16" s="126">
        <v>2</v>
      </c>
      <c r="E16" s="126">
        <v>10</v>
      </c>
      <c r="F16" s="126" t="s">
        <v>247</v>
      </c>
      <c r="G16" s="128"/>
      <c r="H16" s="128"/>
      <c r="I16" s="127" t="s">
        <v>136</v>
      </c>
      <c r="J16" s="128"/>
      <c r="K16" s="128"/>
      <c r="L16" s="127" t="s">
        <v>136</v>
      </c>
      <c r="M16" s="128"/>
      <c r="N16" s="128"/>
      <c r="O16" s="127" t="s">
        <v>136</v>
      </c>
      <c r="P16" s="128"/>
      <c r="Q16" s="128"/>
      <c r="R16" s="127" t="s">
        <v>136</v>
      </c>
      <c r="S16" s="128"/>
      <c r="T16" s="128"/>
    </row>
    <row r="17" spans="1:20" ht="13.9" customHeight="1">
      <c r="A17" s="124">
        <v>15</v>
      </c>
      <c r="B17" s="125" t="s">
        <v>150</v>
      </c>
      <c r="C17" s="125" t="str">
        <f>VLOOKUP(B17, '[1]Summary (from 2018 Autumn)'!$E$5:$F$136, 2, FALSE)</f>
        <v>中國近世史</v>
      </c>
      <c r="D17" s="126">
        <v>2</v>
      </c>
      <c r="E17" s="126">
        <v>10</v>
      </c>
      <c r="F17" s="126" t="s">
        <v>247</v>
      </c>
      <c r="G17" s="128"/>
      <c r="H17" s="128"/>
      <c r="I17" s="128"/>
      <c r="J17" s="127" t="s">
        <v>136</v>
      </c>
      <c r="K17" s="127"/>
      <c r="L17" s="128"/>
      <c r="M17" s="128"/>
      <c r="N17" s="128"/>
      <c r="O17" s="127" t="s">
        <v>136</v>
      </c>
      <c r="P17" s="128"/>
      <c r="Q17" s="128"/>
      <c r="R17" s="128"/>
      <c r="S17" s="128"/>
      <c r="T17" s="128"/>
    </row>
    <row r="18" spans="1:20" ht="13.15" customHeight="1">
      <c r="A18" s="124">
        <v>16</v>
      </c>
      <c r="B18" s="125" t="s">
        <v>151</v>
      </c>
      <c r="C18" s="125" t="str">
        <f>VLOOKUP(B18, '[1]Summary (from 2018 Autumn)'!$E$5:$F$136, 2, FALSE)</f>
        <v>邏輯與方法論</v>
      </c>
      <c r="D18" s="126">
        <v>2</v>
      </c>
      <c r="E18" s="126">
        <v>10</v>
      </c>
      <c r="F18" s="126" t="s">
        <v>248</v>
      </c>
      <c r="G18" s="128"/>
      <c r="H18" s="128"/>
      <c r="I18" s="127" t="s">
        <v>136</v>
      </c>
      <c r="J18" s="128"/>
      <c r="K18" s="128"/>
      <c r="L18" s="128"/>
      <c r="M18" s="128"/>
      <c r="N18" s="128"/>
      <c r="O18" s="128"/>
      <c r="P18" s="128"/>
      <c r="Q18" s="128"/>
      <c r="R18" s="127" t="s">
        <v>136</v>
      </c>
      <c r="S18" s="128"/>
      <c r="T18" s="128"/>
    </row>
    <row r="19" spans="1:20" ht="13.9" customHeight="1">
      <c r="A19" s="124">
        <v>17</v>
      </c>
      <c r="B19" s="125" t="s">
        <v>152</v>
      </c>
      <c r="C19" s="125" t="str">
        <f>VLOOKUP(B19, '[1]Summary (from 2018 Autumn)'!$E$5:$F$136, 2, FALSE)</f>
        <v>中國古代哲學思想</v>
      </c>
      <c r="D19" s="126">
        <v>2</v>
      </c>
      <c r="E19" s="126">
        <v>10</v>
      </c>
      <c r="F19" s="126" t="s">
        <v>248</v>
      </c>
      <c r="G19" s="127" t="s">
        <v>136</v>
      </c>
      <c r="H19" s="127"/>
      <c r="I19" s="128"/>
      <c r="J19" s="128"/>
      <c r="K19" s="128"/>
      <c r="L19" s="127" t="s">
        <v>136</v>
      </c>
      <c r="M19" s="128"/>
      <c r="N19" s="128"/>
      <c r="O19" s="128"/>
      <c r="P19" s="127" t="s">
        <v>136</v>
      </c>
      <c r="Q19" s="127"/>
      <c r="R19" s="128"/>
      <c r="S19" s="128"/>
      <c r="T19" s="128"/>
    </row>
    <row r="20" spans="1:20" ht="13.15" customHeight="1">
      <c r="A20" s="124">
        <v>18</v>
      </c>
      <c r="B20" s="125" t="s">
        <v>153</v>
      </c>
      <c r="C20" s="125" t="str">
        <f>VLOOKUP(B20, '[1]Summary (from 2018 Autumn)'!$E$5:$F$136, 2, FALSE)</f>
        <v>多媒體寫作及互聯網在研究上的應用</v>
      </c>
      <c r="D20" s="126">
        <v>2</v>
      </c>
      <c r="E20" s="126">
        <v>10</v>
      </c>
      <c r="F20" s="126" t="s">
        <v>248</v>
      </c>
      <c r="G20" s="127" t="s">
        <v>136</v>
      </c>
      <c r="H20" s="127"/>
      <c r="I20" s="128"/>
      <c r="J20" s="127" t="s">
        <v>136</v>
      </c>
      <c r="K20" s="127"/>
      <c r="L20" s="128"/>
      <c r="M20" s="127" t="s">
        <v>136</v>
      </c>
      <c r="N20" s="127"/>
      <c r="O20" s="128"/>
      <c r="P20" s="127" t="s">
        <v>136</v>
      </c>
      <c r="Q20" s="127"/>
      <c r="R20" s="128"/>
      <c r="S20" s="128"/>
      <c r="T20" s="128"/>
    </row>
    <row r="21" spans="1:20" ht="13.9" customHeight="1">
      <c r="A21" s="124">
        <v>19</v>
      </c>
      <c r="B21" s="125" t="s">
        <v>154</v>
      </c>
      <c r="C21" s="125" t="str">
        <f>VLOOKUP(B21, '[1]Summary (from 2018 Autumn)'!$E$5:$F$136, 2, FALSE)</f>
        <v>新聞、編輯及廣告</v>
      </c>
      <c r="D21" s="126">
        <v>2</v>
      </c>
      <c r="E21" s="126">
        <v>10</v>
      </c>
      <c r="F21" s="126" t="s">
        <v>247</v>
      </c>
      <c r="G21" s="128"/>
      <c r="H21" s="128"/>
      <c r="I21" s="127" t="s">
        <v>136</v>
      </c>
      <c r="J21" s="128"/>
      <c r="K21" s="128"/>
      <c r="L21" s="127" t="s">
        <v>136</v>
      </c>
      <c r="M21" s="128"/>
      <c r="N21" s="128"/>
      <c r="O21" s="127" t="s">
        <v>136</v>
      </c>
      <c r="P21" s="128"/>
      <c r="Q21" s="128"/>
      <c r="R21" s="127" t="s">
        <v>136</v>
      </c>
      <c r="S21" s="128"/>
      <c r="T21" s="128"/>
    </row>
    <row r="22" spans="1:20" ht="13.15" customHeight="1">
      <c r="A22" s="124">
        <v>20</v>
      </c>
      <c r="B22" s="125" t="s">
        <v>155</v>
      </c>
      <c r="C22" s="125" t="str">
        <f>VLOOKUP(B22, '[1]Summary (from 2018 Autumn)'!$E$5:$F$136, 2, FALSE)</f>
        <v>中國人文學科研究方法及文獻目錄學</v>
      </c>
      <c r="D22" s="126">
        <v>2</v>
      </c>
      <c r="E22" s="126">
        <v>10</v>
      </c>
      <c r="F22" s="126" t="s">
        <v>247</v>
      </c>
      <c r="G22" s="128"/>
      <c r="H22" s="128"/>
      <c r="I22" s="127" t="s">
        <v>136</v>
      </c>
      <c r="J22" s="128"/>
      <c r="K22" s="128"/>
      <c r="L22" s="127" t="s">
        <v>136</v>
      </c>
      <c r="M22" s="128"/>
      <c r="N22" s="128"/>
      <c r="O22" s="127" t="s">
        <v>136</v>
      </c>
      <c r="P22" s="128"/>
      <c r="Q22" s="128"/>
      <c r="R22" s="127" t="s">
        <v>136</v>
      </c>
      <c r="S22" s="128"/>
      <c r="T22" s="128"/>
    </row>
    <row r="23" spans="1:20" ht="13.9" customHeight="1">
      <c r="A23" s="124">
        <v>21</v>
      </c>
      <c r="B23" s="125" t="s">
        <v>156</v>
      </c>
      <c r="C23" s="125" t="str">
        <f>VLOOKUP(B23, '[1]Summary (from 2018 Autumn)'!$E$5:$F$136, 2, FALSE)</f>
        <v>中國當代文學</v>
      </c>
      <c r="D23" s="126">
        <v>2</v>
      </c>
      <c r="E23" s="126">
        <v>10</v>
      </c>
      <c r="F23" s="126" t="s">
        <v>248</v>
      </c>
      <c r="G23" s="127" t="s">
        <v>136</v>
      </c>
      <c r="H23" s="127"/>
      <c r="I23" s="128"/>
      <c r="J23" s="127" t="s">
        <v>136</v>
      </c>
      <c r="K23" s="127"/>
      <c r="L23" s="128"/>
      <c r="M23" s="127" t="s">
        <v>136</v>
      </c>
      <c r="N23" s="127"/>
      <c r="O23" s="128"/>
      <c r="P23" s="127" t="s">
        <v>136</v>
      </c>
      <c r="Q23" s="127"/>
      <c r="R23" s="128"/>
      <c r="S23" s="128"/>
      <c r="T23" s="128"/>
    </row>
    <row r="24" spans="1:20" ht="13.15" customHeight="1">
      <c r="A24" s="124">
        <v>22</v>
      </c>
      <c r="B24" s="125" t="s">
        <v>157</v>
      </c>
      <c r="C24" s="125" t="str">
        <f>VLOOKUP(B24, '[1]Summary (from 2018 Autumn)'!$E$5:$F$136, 2, FALSE)</f>
        <v>中國現當代散文選讀及創作</v>
      </c>
      <c r="D24" s="126">
        <v>2</v>
      </c>
      <c r="E24" s="126">
        <v>10</v>
      </c>
      <c r="F24" s="126" t="s">
        <v>248</v>
      </c>
      <c r="G24" s="127" t="s">
        <v>136</v>
      </c>
      <c r="H24" s="127"/>
      <c r="I24" s="128"/>
      <c r="J24" s="127" t="s">
        <v>136</v>
      </c>
      <c r="K24" s="127"/>
      <c r="L24" s="128"/>
      <c r="M24" s="127" t="s">
        <v>136</v>
      </c>
      <c r="N24" s="127"/>
      <c r="O24" s="128"/>
      <c r="P24" s="127" t="s">
        <v>136</v>
      </c>
      <c r="Q24" s="127"/>
      <c r="R24" s="128"/>
      <c r="S24" s="128"/>
      <c r="T24" s="128"/>
    </row>
    <row r="25" spans="1:20" ht="13.9" customHeight="1">
      <c r="A25" s="124">
        <v>23</v>
      </c>
      <c r="B25" s="125" t="s">
        <v>158</v>
      </c>
      <c r="C25" s="125" t="str">
        <f>VLOOKUP(B25, '[1]Summary (from 2018 Autumn)'!$E$5:$F$136, 2, FALSE)</f>
        <v>中國古典小說</v>
      </c>
      <c r="D25" s="126">
        <v>2</v>
      </c>
      <c r="E25" s="126">
        <v>10</v>
      </c>
      <c r="F25" s="126" t="s">
        <v>248</v>
      </c>
      <c r="G25" s="127" t="s">
        <v>136</v>
      </c>
      <c r="H25" s="127"/>
      <c r="I25" s="128"/>
      <c r="J25" s="127" t="s">
        <v>136</v>
      </c>
      <c r="K25" s="127"/>
      <c r="L25" s="128"/>
      <c r="M25" s="127" t="s">
        <v>136</v>
      </c>
      <c r="N25" s="127"/>
      <c r="O25" s="128"/>
      <c r="P25" s="127" t="s">
        <v>136</v>
      </c>
      <c r="Q25" s="127"/>
      <c r="R25" s="128"/>
      <c r="S25" s="128"/>
      <c r="T25" s="128"/>
    </row>
    <row r="26" spans="1:20" ht="13.15" customHeight="1">
      <c r="A26" s="124">
        <v>24</v>
      </c>
      <c r="B26" s="125" t="s">
        <v>159</v>
      </c>
      <c r="C26" s="125" t="str">
        <f>VLOOKUP(B26, '[1]Summary (from 2018 Autumn)'!$E$5:$F$136, 2, FALSE)</f>
        <v>中國文學批評</v>
      </c>
      <c r="D26" s="126">
        <v>2</v>
      </c>
      <c r="E26" s="126">
        <v>10</v>
      </c>
      <c r="F26" s="126" t="s">
        <v>248</v>
      </c>
      <c r="G26" s="127" t="s">
        <v>136</v>
      </c>
      <c r="H26" s="127"/>
      <c r="I26" s="128"/>
      <c r="J26" s="128"/>
      <c r="K26" s="128"/>
      <c r="L26" s="128"/>
      <c r="M26" s="127" t="s">
        <v>136</v>
      </c>
      <c r="N26" s="127"/>
      <c r="O26" s="128"/>
      <c r="P26" s="128"/>
      <c r="Q26" s="128"/>
      <c r="R26" s="128"/>
      <c r="S26" s="128"/>
      <c r="T26" s="128"/>
    </row>
    <row r="27" spans="1:20" ht="13.9" customHeight="1">
      <c r="A27" s="124">
        <v>25</v>
      </c>
      <c r="B27" s="125" t="s">
        <v>160</v>
      </c>
      <c r="C27" s="125" t="str">
        <f>VLOOKUP(B27, '[1]Summary (from 2018 Autumn)'!$E$5:$F$136, 2, FALSE)</f>
        <v>中西比較文學</v>
      </c>
      <c r="D27" s="126">
        <v>2</v>
      </c>
      <c r="E27" s="126">
        <v>10</v>
      </c>
      <c r="F27" s="126" t="s">
        <v>248</v>
      </c>
      <c r="G27" s="127" t="s">
        <v>136</v>
      </c>
      <c r="H27" s="127"/>
      <c r="I27" s="128"/>
      <c r="J27" s="127" t="s">
        <v>136</v>
      </c>
      <c r="K27" s="127"/>
      <c r="L27" s="128"/>
      <c r="M27" s="127" t="s">
        <v>136</v>
      </c>
      <c r="N27" s="127"/>
      <c r="O27" s="128"/>
      <c r="P27" s="127" t="s">
        <v>136</v>
      </c>
      <c r="Q27" s="127"/>
      <c r="R27" s="128"/>
      <c r="S27" s="128"/>
      <c r="T27" s="128"/>
    </row>
    <row r="28" spans="1:20" ht="13.15" customHeight="1">
      <c r="A28" s="124">
        <v>26</v>
      </c>
      <c r="B28" s="125" t="s">
        <v>161</v>
      </c>
      <c r="C28" s="125" t="str">
        <f>VLOOKUP(B28, '[1]Summary (from 2018 Autumn)'!$E$5:$F$136, 2, FALSE)</f>
        <v>史學方法</v>
      </c>
      <c r="D28" s="126">
        <v>2</v>
      </c>
      <c r="E28" s="126">
        <v>10</v>
      </c>
      <c r="F28" s="126" t="s">
        <v>248</v>
      </c>
      <c r="G28" s="128"/>
      <c r="H28" s="128"/>
      <c r="I28" s="128"/>
      <c r="J28" s="127" t="s">
        <v>136</v>
      </c>
      <c r="K28" s="127"/>
      <c r="L28" s="128"/>
      <c r="M28" s="128"/>
      <c r="N28" s="128"/>
      <c r="O28" s="128"/>
      <c r="P28" s="127" t="s">
        <v>136</v>
      </c>
      <c r="Q28" s="127"/>
      <c r="R28" s="128"/>
      <c r="S28" s="128"/>
      <c r="T28" s="128"/>
    </row>
    <row r="29" spans="1:20" ht="13.9" customHeight="1">
      <c r="A29" s="124">
        <v>27</v>
      </c>
      <c r="B29" s="125" t="s">
        <v>162</v>
      </c>
      <c r="C29" s="125" t="str">
        <f>VLOOKUP(B29, '[1]Summary (from 2018 Autumn)'!$E$5:$F$136, 2, FALSE)</f>
        <v>中國近代史（1840-1949）</v>
      </c>
      <c r="D29" s="126">
        <v>2</v>
      </c>
      <c r="E29" s="126">
        <v>10</v>
      </c>
      <c r="F29" s="126" t="s">
        <v>247</v>
      </c>
      <c r="G29" s="128"/>
      <c r="H29" s="128"/>
      <c r="I29" s="128"/>
      <c r="J29" s="128"/>
      <c r="K29" s="128"/>
      <c r="L29" s="127" t="s">
        <v>136</v>
      </c>
      <c r="M29" s="128"/>
      <c r="N29" s="128"/>
      <c r="O29" s="128"/>
      <c r="P29" s="128"/>
      <c r="Q29" s="128"/>
      <c r="R29" s="127" t="s">
        <v>136</v>
      </c>
      <c r="S29" s="128"/>
      <c r="T29" s="128"/>
    </row>
    <row r="30" spans="1:20" ht="13.15" customHeight="1">
      <c r="A30" s="124">
        <v>28</v>
      </c>
      <c r="B30" s="125" t="s">
        <v>163</v>
      </c>
      <c r="C30" s="125" t="str">
        <f>VLOOKUP(B30, '[1]Summary (from 2018 Autumn)'!$E$5:$F$136, 2, FALSE)</f>
        <v>宋元明清社會經濟史</v>
      </c>
      <c r="D30" s="126">
        <v>2</v>
      </c>
      <c r="E30" s="126">
        <v>10</v>
      </c>
      <c r="F30" s="126" t="s">
        <v>248</v>
      </c>
      <c r="G30" s="127" t="s">
        <v>136</v>
      </c>
      <c r="H30" s="127"/>
      <c r="I30" s="128"/>
      <c r="J30" s="128"/>
      <c r="K30" s="128"/>
      <c r="L30" s="127" t="s">
        <v>136</v>
      </c>
      <c r="M30" s="128"/>
      <c r="N30" s="128"/>
      <c r="O30" s="128"/>
      <c r="P30" s="127" t="s">
        <v>136</v>
      </c>
      <c r="Q30" s="127"/>
      <c r="R30" s="128"/>
      <c r="S30" s="128"/>
      <c r="T30" s="128"/>
    </row>
    <row r="31" spans="1:20" ht="13.9" customHeight="1">
      <c r="A31" s="124">
        <v>29</v>
      </c>
      <c r="B31" s="125" t="s">
        <v>164</v>
      </c>
      <c r="C31" s="125" t="str">
        <f>VLOOKUP(B31, '[1]Summary (from 2018 Autumn)'!$E$5:$F$136, 2, FALSE)</f>
        <v>中國宋元明哲學</v>
      </c>
      <c r="D31" s="126">
        <v>2</v>
      </c>
      <c r="E31" s="126">
        <v>10</v>
      </c>
      <c r="F31" s="126" t="s">
        <v>248</v>
      </c>
      <c r="G31" s="128"/>
      <c r="H31" s="128"/>
      <c r="I31" s="127" t="s">
        <v>136</v>
      </c>
      <c r="J31" s="128"/>
      <c r="K31" s="128"/>
      <c r="L31" s="128"/>
      <c r="M31" s="128"/>
      <c r="N31" s="128"/>
      <c r="O31" s="127" t="s">
        <v>136</v>
      </c>
      <c r="P31" s="128"/>
      <c r="Q31" s="128"/>
      <c r="R31" s="128"/>
      <c r="S31" s="128"/>
      <c r="T31" s="128"/>
    </row>
    <row r="32" spans="1:20" ht="13.15" customHeight="1">
      <c r="A32" s="124">
        <v>30</v>
      </c>
      <c r="B32" s="125" t="s">
        <v>165</v>
      </c>
      <c r="C32" s="125" t="str">
        <f>VLOOKUP(B32, '[1]Summary (from 2018 Autumn)'!$E$5:$F$136, 2, FALSE)</f>
        <v>明末以來中國思想史</v>
      </c>
      <c r="D32" s="126">
        <v>2</v>
      </c>
      <c r="E32" s="126">
        <v>10</v>
      </c>
      <c r="F32" s="126" t="s">
        <v>248</v>
      </c>
      <c r="G32" s="128"/>
      <c r="H32" s="128"/>
      <c r="I32" s="127" t="s">
        <v>136</v>
      </c>
      <c r="J32" s="128"/>
      <c r="K32" s="128"/>
      <c r="L32" s="128"/>
      <c r="M32" s="127" t="s">
        <v>136</v>
      </c>
      <c r="N32" s="127"/>
      <c r="O32" s="128"/>
      <c r="P32" s="128"/>
      <c r="Q32" s="128"/>
      <c r="R32" s="127" t="s">
        <v>136</v>
      </c>
      <c r="S32" s="128"/>
      <c r="T32" s="128"/>
    </row>
    <row r="33" spans="1:20" ht="13.9" customHeight="1">
      <c r="A33" s="124">
        <v>31</v>
      </c>
      <c r="B33" s="125" t="s">
        <v>166</v>
      </c>
      <c r="C33" s="125" t="str">
        <f>VLOOKUP(B33, '[1]Summary (from 2018 Autumn)'!$E$5:$F$136, 2, FALSE)</f>
        <v>中國對外貿易與投資</v>
      </c>
      <c r="D33" s="126">
        <v>2</v>
      </c>
      <c r="E33" s="126">
        <v>10</v>
      </c>
      <c r="F33" s="126" t="s">
        <v>248</v>
      </c>
      <c r="G33" s="128"/>
      <c r="H33" s="128"/>
      <c r="I33" s="127" t="s">
        <v>136</v>
      </c>
      <c r="J33" s="128"/>
      <c r="K33" s="128"/>
      <c r="L33" s="128"/>
      <c r="M33" s="127" t="s">
        <v>136</v>
      </c>
      <c r="N33" s="127"/>
      <c r="O33" s="128"/>
      <c r="P33" s="128"/>
      <c r="Q33" s="128"/>
      <c r="R33" s="127" t="s">
        <v>136</v>
      </c>
      <c r="S33" s="128"/>
      <c r="T33" s="128"/>
    </row>
    <row r="34" spans="1:20" ht="13.15" customHeight="1">
      <c r="A34" s="124">
        <v>32</v>
      </c>
      <c r="B34" s="125" t="s">
        <v>167</v>
      </c>
      <c r="C34" s="125" t="str">
        <f>VLOOKUP(B34, '[1]Summary (from 2018 Autumn)'!$E$5:$F$136, 2, FALSE)</f>
        <v>中國當代史</v>
      </c>
      <c r="D34" s="126">
        <v>2</v>
      </c>
      <c r="E34" s="126">
        <v>10</v>
      </c>
      <c r="F34" s="126" t="s">
        <v>248</v>
      </c>
      <c r="G34" s="127" t="s">
        <v>136</v>
      </c>
      <c r="H34" s="127"/>
      <c r="I34" s="128"/>
      <c r="J34" s="128"/>
      <c r="K34" s="128"/>
      <c r="L34" s="127" t="s">
        <v>136</v>
      </c>
      <c r="M34" s="128"/>
      <c r="N34" s="128"/>
      <c r="O34" s="128"/>
      <c r="P34" s="127" t="s">
        <v>136</v>
      </c>
      <c r="Q34" s="127"/>
      <c r="R34" s="128"/>
      <c r="S34" s="128"/>
      <c r="T34" s="128"/>
    </row>
    <row r="35" spans="1:20" ht="13.9" customHeight="1">
      <c r="A35" s="124">
        <v>33</v>
      </c>
      <c r="B35" s="125" t="s">
        <v>168</v>
      </c>
      <c r="C35" s="125" t="str">
        <f>VLOOKUP(B35, '[1]Summary (from 2018 Autumn)'!$E$5:$F$136, 2, FALSE)</f>
        <v>當代中國經濟發展</v>
      </c>
      <c r="D35" s="126">
        <v>2</v>
      </c>
      <c r="E35" s="126">
        <v>10</v>
      </c>
      <c r="F35" s="126" t="s">
        <v>248</v>
      </c>
      <c r="G35" s="127" t="s">
        <v>136</v>
      </c>
      <c r="H35" s="127"/>
      <c r="I35" s="128"/>
      <c r="J35" s="128"/>
      <c r="K35" s="128"/>
      <c r="L35" s="127" t="s">
        <v>136</v>
      </c>
      <c r="M35" s="128"/>
      <c r="N35" s="128"/>
      <c r="O35" s="128"/>
      <c r="P35" s="127" t="s">
        <v>136</v>
      </c>
      <c r="Q35" s="127"/>
      <c r="R35" s="128"/>
      <c r="S35" s="128"/>
      <c r="T35" s="128"/>
    </row>
    <row r="36" spans="1:20" ht="13.15" customHeight="1">
      <c r="A36" s="124">
        <v>34</v>
      </c>
      <c r="B36" s="125" t="s">
        <v>169</v>
      </c>
      <c r="C36" s="125" t="str">
        <f>VLOOKUP(B36, '[1]Summary (from 2018 Autumn)'!$E$5:$F$136, 2, FALSE)</f>
        <v>Hong Kong Economy</v>
      </c>
      <c r="D36" s="126">
        <v>2</v>
      </c>
      <c r="E36" s="126">
        <v>10</v>
      </c>
      <c r="F36" s="126" t="s">
        <v>247</v>
      </c>
      <c r="G36" s="128"/>
      <c r="H36" s="128"/>
      <c r="I36" s="127" t="s">
        <v>136</v>
      </c>
      <c r="J36" s="128"/>
      <c r="K36" s="128"/>
      <c r="L36" s="127" t="s">
        <v>136</v>
      </c>
      <c r="M36" s="128"/>
      <c r="N36" s="128"/>
      <c r="O36" s="127" t="s">
        <v>136</v>
      </c>
      <c r="P36" s="128"/>
      <c r="Q36" s="128"/>
      <c r="R36" s="127" t="s">
        <v>136</v>
      </c>
      <c r="S36" s="128"/>
      <c r="T36" s="128"/>
    </row>
    <row r="37" spans="1:20" ht="13.9" customHeight="1">
      <c r="A37" s="124">
        <v>35</v>
      </c>
      <c r="B37" s="125" t="s">
        <v>170</v>
      </c>
      <c r="C37" s="125" t="str">
        <f>VLOOKUP(B37, '[1]Summary (from 2018 Autumn)'!$E$5:$F$136, 2, FALSE)</f>
        <v>Introduction to Microeconomics</v>
      </c>
      <c r="D37" s="126">
        <v>1</v>
      </c>
      <c r="E37" s="126">
        <v>5</v>
      </c>
      <c r="F37" s="126" t="s">
        <v>248</v>
      </c>
      <c r="G37" s="127" t="s">
        <v>136</v>
      </c>
      <c r="H37" s="127"/>
      <c r="I37" s="128"/>
      <c r="J37" s="127" t="s">
        <v>136</v>
      </c>
      <c r="K37" s="127"/>
      <c r="L37" s="128"/>
      <c r="M37" s="127" t="s">
        <v>136</v>
      </c>
      <c r="N37" s="127"/>
      <c r="O37" s="128"/>
      <c r="P37" s="127" t="s">
        <v>136</v>
      </c>
      <c r="Q37" s="127"/>
      <c r="R37" s="128"/>
      <c r="S37" s="127" t="s">
        <v>136</v>
      </c>
      <c r="T37" s="127"/>
    </row>
    <row r="38" spans="1:20" ht="13.15" customHeight="1">
      <c r="A38" s="124">
        <v>36</v>
      </c>
      <c r="B38" s="125" t="s">
        <v>171</v>
      </c>
      <c r="C38" s="125" t="str">
        <f>VLOOKUP(B38, '[1]Summary (from 2018 Autumn)'!$E$5:$F$136, 2, FALSE)</f>
        <v>微觀經濟學導論</v>
      </c>
      <c r="D38" s="126">
        <v>1</v>
      </c>
      <c r="E38" s="126">
        <v>5</v>
      </c>
      <c r="F38" s="126" t="s">
        <v>247</v>
      </c>
      <c r="G38" s="128"/>
      <c r="H38" s="128"/>
      <c r="I38" s="127" t="s">
        <v>136</v>
      </c>
      <c r="J38" s="128"/>
      <c r="K38" s="128"/>
      <c r="L38" s="127" t="s">
        <v>136</v>
      </c>
      <c r="M38" s="128"/>
      <c r="N38" s="128"/>
      <c r="O38" s="127" t="s">
        <v>136</v>
      </c>
      <c r="P38" s="128"/>
      <c r="Q38" s="128"/>
      <c r="R38" s="127" t="s">
        <v>136</v>
      </c>
      <c r="S38" s="128"/>
      <c r="T38" s="128"/>
    </row>
    <row r="39" spans="1:20" ht="13.9" customHeight="1">
      <c r="A39" s="124">
        <v>37</v>
      </c>
      <c r="B39" s="125" t="s">
        <v>172</v>
      </c>
      <c r="C39" s="125" t="str">
        <f>VLOOKUP(B39, '[1]Summary (from 2018 Autumn)'!$E$5:$F$136, 2, FALSE)</f>
        <v>Introduction to Macroeconomics</v>
      </c>
      <c r="D39" s="126">
        <v>1</v>
      </c>
      <c r="E39" s="126">
        <v>5</v>
      </c>
      <c r="F39" s="126" t="s">
        <v>247</v>
      </c>
      <c r="G39" s="128"/>
      <c r="H39" s="128"/>
      <c r="I39" s="127" t="s">
        <v>136</v>
      </c>
      <c r="J39" s="128"/>
      <c r="K39" s="128"/>
      <c r="L39" s="127" t="s">
        <v>136</v>
      </c>
      <c r="M39" s="128"/>
      <c r="N39" s="128"/>
      <c r="O39" s="127" t="s">
        <v>136</v>
      </c>
      <c r="P39" s="128"/>
      <c r="Q39" s="128"/>
      <c r="R39" s="127" t="s">
        <v>136</v>
      </c>
      <c r="S39" s="128"/>
      <c r="T39" s="128"/>
    </row>
    <row r="40" spans="1:20" ht="13.15" customHeight="1">
      <c r="A40" s="124">
        <v>38</v>
      </c>
      <c r="B40" s="125" t="s">
        <v>173</v>
      </c>
      <c r="C40" s="125" t="str">
        <f>VLOOKUP(B40, '[1]Summary (from 2018 Autumn)'!$E$5:$F$136, 2, FALSE)</f>
        <v>宏觀經濟學導論</v>
      </c>
      <c r="D40" s="126">
        <v>1</v>
      </c>
      <c r="E40" s="126">
        <v>5</v>
      </c>
      <c r="F40" s="126" t="s">
        <v>248</v>
      </c>
      <c r="G40" s="127" t="s">
        <v>136</v>
      </c>
      <c r="H40" s="127"/>
      <c r="I40" s="128"/>
      <c r="J40" s="127" t="s">
        <v>136</v>
      </c>
      <c r="K40" s="127"/>
      <c r="L40" s="128"/>
      <c r="M40" s="127" t="s">
        <v>136</v>
      </c>
      <c r="N40" s="127"/>
      <c r="O40" s="128"/>
      <c r="P40" s="127" t="s">
        <v>136</v>
      </c>
      <c r="Q40" s="127"/>
      <c r="R40" s="128"/>
      <c r="S40" s="127" t="s">
        <v>136</v>
      </c>
      <c r="T40" s="127"/>
    </row>
    <row r="41" spans="1:20" ht="13.9" customHeight="1">
      <c r="A41" s="124">
        <v>39</v>
      </c>
      <c r="B41" s="125" t="s">
        <v>174</v>
      </c>
      <c r="C41" s="125" t="str">
        <f>VLOOKUP(B41, '[1]Summary (from 2018 Autumn)'!$E$5:$F$136, 2, FALSE)</f>
        <v>Money and Banking</v>
      </c>
      <c r="D41" s="126">
        <v>2</v>
      </c>
      <c r="E41" s="126">
        <v>10</v>
      </c>
      <c r="F41" s="126" t="s">
        <v>247</v>
      </c>
      <c r="G41" s="128"/>
      <c r="H41" s="128"/>
      <c r="I41" s="128"/>
      <c r="J41" s="127" t="s">
        <v>136</v>
      </c>
      <c r="K41" s="127"/>
      <c r="L41" s="128"/>
      <c r="M41" s="128"/>
      <c r="N41" s="128"/>
      <c r="O41" s="127" t="s">
        <v>136</v>
      </c>
      <c r="P41" s="128"/>
      <c r="Q41" s="128"/>
      <c r="R41" s="128"/>
      <c r="S41" s="128"/>
      <c r="T41" s="128"/>
    </row>
    <row r="42" spans="1:20" ht="13.15" customHeight="1">
      <c r="A42" s="124">
        <v>40</v>
      </c>
      <c r="B42" s="125" t="s">
        <v>175</v>
      </c>
      <c r="C42" s="125" t="str">
        <f>VLOOKUP(B42, '[1]Summary (from 2018 Autumn)'!$E$5:$F$136, 2, FALSE)</f>
        <v>Intermediate Microeconomics</v>
      </c>
      <c r="D42" s="126">
        <v>1</v>
      </c>
      <c r="E42" s="126">
        <v>5</v>
      </c>
      <c r="F42" s="126" t="s">
        <v>248</v>
      </c>
      <c r="G42" s="127" t="s">
        <v>136</v>
      </c>
      <c r="H42" s="127"/>
      <c r="I42" s="128"/>
      <c r="J42" s="127" t="s">
        <v>136</v>
      </c>
      <c r="K42" s="127"/>
      <c r="L42" s="128"/>
      <c r="M42" s="127" t="s">
        <v>136</v>
      </c>
      <c r="N42" s="127"/>
      <c r="O42" s="128"/>
      <c r="P42" s="127" t="s">
        <v>136</v>
      </c>
      <c r="Q42" s="127"/>
      <c r="R42" s="128"/>
      <c r="S42" s="127" t="s">
        <v>136</v>
      </c>
      <c r="T42" s="127"/>
    </row>
    <row r="43" spans="1:20" ht="13.9" customHeight="1">
      <c r="A43" s="124">
        <v>41</v>
      </c>
      <c r="B43" s="125" t="s">
        <v>176</v>
      </c>
      <c r="C43" s="125" t="str">
        <f>VLOOKUP(B43, '[1]Summary (from 2018 Autumn)'!$E$5:$F$136, 2, FALSE)</f>
        <v>Intermediate Macroeconomics</v>
      </c>
      <c r="D43" s="126">
        <v>1</v>
      </c>
      <c r="E43" s="126">
        <v>5</v>
      </c>
      <c r="F43" s="126" t="s">
        <v>247</v>
      </c>
      <c r="G43" s="128"/>
      <c r="H43" s="128"/>
      <c r="I43" s="127" t="s">
        <v>136</v>
      </c>
      <c r="J43" s="128"/>
      <c r="K43" s="128"/>
      <c r="L43" s="127" t="s">
        <v>136</v>
      </c>
      <c r="M43" s="128"/>
      <c r="N43" s="128"/>
      <c r="O43" s="127" t="s">
        <v>136</v>
      </c>
      <c r="P43" s="128"/>
      <c r="Q43" s="128"/>
      <c r="R43" s="127" t="s">
        <v>136</v>
      </c>
      <c r="S43" s="128"/>
      <c r="T43" s="128"/>
    </row>
    <row r="44" spans="1:20" ht="13.15" customHeight="1">
      <c r="A44" s="124">
        <v>42</v>
      </c>
      <c r="B44" s="125" t="s">
        <v>177</v>
      </c>
      <c r="C44" s="125" t="str">
        <f>VLOOKUP(B44, '[1]Summary (from 2018 Autumn)'!$E$5:$F$136, 2, FALSE)</f>
        <v>Introductory Econometrics</v>
      </c>
      <c r="D44" s="126">
        <v>1</v>
      </c>
      <c r="E44" s="126">
        <v>5</v>
      </c>
      <c r="F44" s="126" t="s">
        <v>248</v>
      </c>
      <c r="G44" s="127" t="s">
        <v>136</v>
      </c>
      <c r="H44" s="127"/>
      <c r="I44" s="128"/>
      <c r="J44" s="128"/>
      <c r="K44" s="128"/>
      <c r="L44" s="127" t="s">
        <v>136</v>
      </c>
      <c r="M44" s="128"/>
      <c r="N44" s="128"/>
      <c r="O44" s="128"/>
      <c r="P44" s="127" t="s">
        <v>136</v>
      </c>
      <c r="Q44" s="127"/>
      <c r="R44" s="128"/>
      <c r="S44" s="128"/>
      <c r="T44" s="128"/>
    </row>
    <row r="45" spans="1:20" ht="13.9" customHeight="1">
      <c r="A45" s="124">
        <v>43</v>
      </c>
      <c r="B45" s="125" t="s">
        <v>178</v>
      </c>
      <c r="C45" s="125" t="str">
        <f>VLOOKUP(B45, '[1]Summary (from 2018 Autumn)'!$E$5:$F$136, 2, FALSE)</f>
        <v>Econometrics and Forecasting</v>
      </c>
      <c r="D45" s="126">
        <v>1</v>
      </c>
      <c r="E45" s="126">
        <v>5</v>
      </c>
      <c r="F45" s="126" t="s">
        <v>248</v>
      </c>
      <c r="G45" s="128"/>
      <c r="H45" s="128"/>
      <c r="I45" s="127" t="s">
        <v>136</v>
      </c>
      <c r="J45" s="128"/>
      <c r="K45" s="128"/>
      <c r="L45" s="128"/>
      <c r="M45" s="127" t="s">
        <v>136</v>
      </c>
      <c r="N45" s="127"/>
      <c r="O45" s="128"/>
      <c r="P45" s="128"/>
      <c r="Q45" s="128"/>
      <c r="R45" s="127" t="s">
        <v>136</v>
      </c>
      <c r="S45" s="128"/>
      <c r="T45" s="128"/>
    </row>
    <row r="46" spans="1:20" ht="13.15" customHeight="1">
      <c r="A46" s="124">
        <v>44</v>
      </c>
      <c r="B46" s="125" t="s">
        <v>179</v>
      </c>
      <c r="C46" s="125" t="str">
        <f>VLOOKUP(B46, '[1]Summary (from 2018 Autumn)'!$E$5:$F$136, 2, FALSE)</f>
        <v>International Finance</v>
      </c>
      <c r="D46" s="126">
        <v>1</v>
      </c>
      <c r="E46" s="126">
        <v>5</v>
      </c>
      <c r="F46" s="126" t="s">
        <v>248</v>
      </c>
      <c r="G46" s="128"/>
      <c r="H46" s="128"/>
      <c r="I46" s="127" t="s">
        <v>136</v>
      </c>
      <c r="J46" s="128"/>
      <c r="K46" s="128"/>
      <c r="L46" s="128"/>
      <c r="M46" s="127" t="s">
        <v>136</v>
      </c>
      <c r="N46" s="127"/>
      <c r="O46" s="128"/>
      <c r="P46" s="128"/>
      <c r="Q46" s="128"/>
      <c r="R46" s="127" t="s">
        <v>136</v>
      </c>
      <c r="S46" s="128"/>
      <c r="T46" s="128"/>
    </row>
    <row r="47" spans="1:20" ht="14.25" customHeight="1">
      <c r="A47" s="124">
        <v>45</v>
      </c>
      <c r="B47" s="125" t="s">
        <v>180</v>
      </c>
      <c r="C47" s="125" t="str">
        <f>VLOOKUP(B47, '[1]Summary (from 2018 Autumn)'!$E$5:$F$136, 2, FALSE)</f>
        <v>Theory of Public Finance</v>
      </c>
      <c r="D47" s="126">
        <v>1</v>
      </c>
      <c r="E47" s="126">
        <v>5</v>
      </c>
      <c r="F47" s="126" t="s">
        <v>248</v>
      </c>
      <c r="G47" s="128"/>
      <c r="H47" s="128"/>
      <c r="I47" s="127" t="s">
        <v>136</v>
      </c>
      <c r="J47" s="128"/>
      <c r="K47" s="128"/>
      <c r="L47" s="128"/>
      <c r="M47" s="127" t="s">
        <v>136</v>
      </c>
      <c r="N47" s="127"/>
      <c r="O47" s="128"/>
      <c r="P47" s="128"/>
      <c r="Q47" s="128"/>
      <c r="R47" s="127" t="s">
        <v>136</v>
      </c>
      <c r="S47" s="128"/>
      <c r="T47" s="128"/>
    </row>
    <row r="48" spans="1:20" ht="13.9" customHeight="1">
      <c r="A48" s="124">
        <v>46</v>
      </c>
      <c r="B48" s="125" t="s">
        <v>181</v>
      </c>
      <c r="C48" s="125" t="str">
        <f>VLOOKUP(B48, '[1]Summary (from 2018 Autumn)'!$E$5:$F$136, 2, FALSE)</f>
        <v>Economic Analysis of Public Policy</v>
      </c>
      <c r="D48" s="126">
        <v>1</v>
      </c>
      <c r="E48" s="126">
        <v>5</v>
      </c>
      <c r="F48" s="126" t="s">
        <v>247</v>
      </c>
      <c r="G48" s="128"/>
      <c r="H48" s="128"/>
      <c r="I48" s="128"/>
      <c r="J48" s="127" t="s">
        <v>136</v>
      </c>
      <c r="K48" s="127"/>
      <c r="L48" s="128"/>
      <c r="M48" s="128"/>
      <c r="N48" s="128"/>
      <c r="O48" s="127" t="s">
        <v>136</v>
      </c>
      <c r="P48" s="128"/>
      <c r="Q48" s="128"/>
      <c r="R48" s="128"/>
      <c r="S48" s="127" t="s">
        <v>136</v>
      </c>
      <c r="T48" s="127"/>
    </row>
    <row r="49" spans="1:20" ht="13.15" customHeight="1">
      <c r="A49" s="124">
        <v>47</v>
      </c>
      <c r="B49" s="125" t="s">
        <v>182</v>
      </c>
      <c r="C49" s="125" t="str">
        <f>VLOOKUP(B49, '[1]Summary (from 2018 Autumn)'!$E$5:$F$136, 2, FALSE)</f>
        <v>English Speaking and Listening Skills</v>
      </c>
      <c r="D49" s="126">
        <v>1</v>
      </c>
      <c r="E49" s="126">
        <v>5</v>
      </c>
      <c r="F49" s="126" t="s">
        <v>247</v>
      </c>
      <c r="G49" s="128"/>
      <c r="H49" s="128"/>
      <c r="I49" s="127" t="s">
        <v>136</v>
      </c>
      <c r="J49" s="128"/>
      <c r="K49" s="128"/>
      <c r="L49" s="127" t="s">
        <v>136</v>
      </c>
      <c r="M49" s="128"/>
      <c r="N49" s="128"/>
      <c r="O49" s="127" t="s">
        <v>136</v>
      </c>
      <c r="P49" s="128"/>
      <c r="Q49" s="128"/>
      <c r="R49" s="127" t="s">
        <v>136</v>
      </c>
      <c r="S49" s="128"/>
      <c r="T49" s="128"/>
    </row>
    <row r="50" spans="1:20" ht="13.9" customHeight="1">
      <c r="A50" s="124">
        <v>48</v>
      </c>
      <c r="B50" s="125" t="s">
        <v>183</v>
      </c>
      <c r="C50" s="125" t="str">
        <f>VLOOKUP(B50, '[1]Summary (from 2018 Autumn)'!$E$5:$F$136, 2, FALSE)</f>
        <v>University English Writing Skills</v>
      </c>
      <c r="D50" s="126">
        <v>1</v>
      </c>
      <c r="E50" s="126">
        <v>5</v>
      </c>
      <c r="F50" s="126" t="s">
        <v>247</v>
      </c>
      <c r="G50" s="127" t="s">
        <v>136</v>
      </c>
      <c r="H50" s="127"/>
      <c r="I50" s="127" t="s">
        <v>136</v>
      </c>
      <c r="J50" s="127" t="s">
        <v>136</v>
      </c>
      <c r="K50" s="127"/>
      <c r="L50" s="127" t="s">
        <v>136</v>
      </c>
      <c r="M50" s="127" t="s">
        <v>136</v>
      </c>
      <c r="N50" s="127"/>
      <c r="O50" s="127" t="s">
        <v>136</v>
      </c>
      <c r="P50" s="127" t="s">
        <v>136</v>
      </c>
      <c r="Q50" s="127"/>
      <c r="R50" s="127" t="s">
        <v>136</v>
      </c>
      <c r="S50" s="127" t="s">
        <v>136</v>
      </c>
      <c r="T50" s="127"/>
    </row>
    <row r="51" spans="1:20" ht="13.15" customHeight="1">
      <c r="A51" s="124">
        <v>49</v>
      </c>
      <c r="B51" s="125" t="s">
        <v>184</v>
      </c>
      <c r="C51" s="125" t="str">
        <f>VLOOKUP(B51, '[1]Summary (from 2018 Autumn)'!$E$5:$F$136, 2, FALSE)</f>
        <v>Presentation Skills</v>
      </c>
      <c r="D51" s="126">
        <v>1</v>
      </c>
      <c r="E51" s="126">
        <v>5</v>
      </c>
      <c r="F51" s="126" t="s">
        <v>247</v>
      </c>
      <c r="G51" s="127" t="s">
        <v>136</v>
      </c>
      <c r="H51" s="127"/>
      <c r="I51" s="127" t="s">
        <v>136</v>
      </c>
      <c r="J51" s="127" t="s">
        <v>136</v>
      </c>
      <c r="K51" s="127"/>
      <c r="L51" s="127" t="s">
        <v>136</v>
      </c>
      <c r="M51" s="127" t="s">
        <v>136</v>
      </c>
      <c r="N51" s="127"/>
      <c r="O51" s="127" t="s">
        <v>136</v>
      </c>
      <c r="P51" s="127" t="s">
        <v>136</v>
      </c>
      <c r="Q51" s="127"/>
      <c r="R51" s="127" t="s">
        <v>136</v>
      </c>
      <c r="S51" s="127" t="s">
        <v>136</v>
      </c>
      <c r="T51" s="127"/>
    </row>
    <row r="52" spans="1:20" ht="13.9" customHeight="1">
      <c r="A52" s="124">
        <v>50</v>
      </c>
      <c r="B52" s="125" t="s">
        <v>185</v>
      </c>
      <c r="C52" s="125" t="str">
        <f>VLOOKUP(B52, '[1]Summary (from 2018 Autumn)'!$E$5:$F$136, 2, FALSE)</f>
        <v>Introduction to English Fiction</v>
      </c>
      <c r="D52" s="126">
        <v>1</v>
      </c>
      <c r="E52" s="126">
        <v>5</v>
      </c>
      <c r="F52" s="126" t="s">
        <v>247</v>
      </c>
      <c r="G52" s="128"/>
      <c r="H52" s="128"/>
      <c r="I52" s="127" t="s">
        <v>136</v>
      </c>
      <c r="J52" s="128"/>
      <c r="K52" s="128"/>
      <c r="L52" s="127" t="s">
        <v>136</v>
      </c>
      <c r="M52" s="128"/>
      <c r="N52" s="128"/>
      <c r="O52" s="127" t="s">
        <v>136</v>
      </c>
      <c r="P52" s="128"/>
      <c r="Q52" s="128"/>
      <c r="R52" s="127" t="s">
        <v>136</v>
      </c>
      <c r="S52" s="128"/>
      <c r="T52" s="128"/>
    </row>
    <row r="53" spans="1:20" ht="13.15" customHeight="1">
      <c r="A53" s="124">
        <v>51</v>
      </c>
      <c r="B53" s="125" t="s">
        <v>186</v>
      </c>
      <c r="C53" s="125" t="str">
        <f>VLOOKUP(B53, '[1]Summary (from 2018 Autumn)'!$E$5:$F$136, 2, FALSE)</f>
        <v>Introduction to English Drama and Poetry</v>
      </c>
      <c r="D53" s="126">
        <v>1</v>
      </c>
      <c r="E53" s="126">
        <v>5</v>
      </c>
      <c r="F53" s="126" t="s">
        <v>248</v>
      </c>
      <c r="G53" s="127" t="s">
        <v>136</v>
      </c>
      <c r="H53" s="127"/>
      <c r="I53" s="128"/>
      <c r="J53" s="127" t="s">
        <v>136</v>
      </c>
      <c r="K53" s="127"/>
      <c r="L53" s="128"/>
      <c r="M53" s="127" t="s">
        <v>136</v>
      </c>
      <c r="N53" s="127"/>
      <c r="O53" s="128"/>
      <c r="P53" s="127" t="s">
        <v>136</v>
      </c>
      <c r="Q53" s="127"/>
      <c r="R53" s="128"/>
      <c r="S53" s="127" t="s">
        <v>136</v>
      </c>
      <c r="T53" s="127"/>
    </row>
    <row r="54" spans="1:20" ht="13.9" customHeight="1">
      <c r="A54" s="124">
        <v>52</v>
      </c>
      <c r="B54" s="125" t="s">
        <v>187</v>
      </c>
      <c r="C54" s="125" t="str">
        <f>VLOOKUP(B54, '[1]Summary (from 2018 Autumn)'!$E$5:$F$136, 2, FALSE)</f>
        <v>Analysing English Grammar</v>
      </c>
      <c r="D54" s="126">
        <v>2</v>
      </c>
      <c r="E54" s="126">
        <v>10</v>
      </c>
      <c r="F54" s="126" t="s">
        <v>247</v>
      </c>
      <c r="G54" s="128"/>
      <c r="H54" s="128"/>
      <c r="I54" s="127" t="s">
        <v>136</v>
      </c>
      <c r="J54" s="128"/>
      <c r="K54" s="128"/>
      <c r="L54" s="127" t="s">
        <v>136</v>
      </c>
      <c r="M54" s="128"/>
      <c r="N54" s="128"/>
      <c r="O54" s="127" t="s">
        <v>136</v>
      </c>
      <c r="P54" s="128"/>
      <c r="Q54" s="128"/>
      <c r="R54" s="127" t="s">
        <v>136</v>
      </c>
      <c r="S54" s="128"/>
      <c r="T54" s="128"/>
    </row>
    <row r="55" spans="1:20" ht="13.15" customHeight="1">
      <c r="A55" s="124">
        <v>53</v>
      </c>
      <c r="B55" s="125" t="s">
        <v>188</v>
      </c>
      <c r="C55" s="125" t="str">
        <f>VLOOKUP(B55, '[1]Summary (from 2018 Autumn)'!$E$5:$F$136, 2, FALSE)</f>
        <v>The Structure of Modern English</v>
      </c>
      <c r="D55" s="126">
        <v>2</v>
      </c>
      <c r="E55" s="126">
        <v>10</v>
      </c>
      <c r="F55" s="126" t="s">
        <v>247</v>
      </c>
      <c r="G55" s="129"/>
      <c r="H55" s="129"/>
      <c r="I55" s="127" t="s">
        <v>136</v>
      </c>
      <c r="J55" s="128"/>
      <c r="K55" s="128"/>
      <c r="L55" s="127" t="s">
        <v>136</v>
      </c>
      <c r="M55" s="128"/>
      <c r="N55" s="128"/>
      <c r="O55" s="127" t="s">
        <v>136</v>
      </c>
      <c r="P55" s="128"/>
      <c r="Q55" s="128"/>
      <c r="R55" s="127" t="s">
        <v>136</v>
      </c>
      <c r="S55" s="128"/>
      <c r="T55" s="128"/>
    </row>
    <row r="56" spans="1:20" ht="13.9" customHeight="1">
      <c r="A56" s="124">
        <v>54</v>
      </c>
      <c r="B56" s="125" t="s">
        <v>189</v>
      </c>
      <c r="C56" s="125" t="str">
        <f>VLOOKUP(B56, '[1]Summary (from 2018 Autumn)'!$E$5:$F$136, 2, FALSE)</f>
        <v>English Literature in the Modern World</v>
      </c>
      <c r="D56" s="126">
        <v>1</v>
      </c>
      <c r="E56" s="126">
        <v>5</v>
      </c>
      <c r="F56" s="126" t="s">
        <v>248</v>
      </c>
      <c r="G56" s="127" t="s">
        <v>136</v>
      </c>
      <c r="H56" s="127"/>
      <c r="I56" s="128"/>
      <c r="J56" s="128"/>
      <c r="K56" s="128"/>
      <c r="L56" s="127" t="s">
        <v>136</v>
      </c>
      <c r="M56" s="128"/>
      <c r="N56" s="128"/>
      <c r="O56" s="128"/>
      <c r="P56" s="127" t="s">
        <v>136</v>
      </c>
      <c r="Q56" s="127"/>
      <c r="R56" s="128"/>
      <c r="S56" s="128"/>
      <c r="T56" s="128"/>
    </row>
    <row r="57" spans="1:20" ht="13.15" customHeight="1">
      <c r="A57" s="124">
        <v>55</v>
      </c>
      <c r="B57" s="125" t="s">
        <v>190</v>
      </c>
      <c r="C57" s="125" t="str">
        <f>VLOOKUP(B57, '[1]Summary (from 2018 Autumn)'!$E$5:$F$136, 2, FALSE)</f>
        <v>Socio-cultural Issues in English Literature</v>
      </c>
      <c r="D57" s="126">
        <v>2</v>
      </c>
      <c r="E57" s="126">
        <v>10</v>
      </c>
      <c r="F57" s="126" t="s">
        <v>247</v>
      </c>
      <c r="G57" s="128"/>
      <c r="H57" s="128"/>
      <c r="I57" s="128"/>
      <c r="J57" s="127" t="s">
        <v>136</v>
      </c>
      <c r="K57" s="127"/>
      <c r="L57" s="128"/>
      <c r="M57" s="128"/>
      <c r="N57" s="128"/>
      <c r="O57" s="127" t="s">
        <v>136</v>
      </c>
      <c r="P57" s="128"/>
      <c r="Q57" s="128"/>
      <c r="R57" s="128"/>
      <c r="S57" s="128"/>
      <c r="T57" s="128"/>
    </row>
    <row r="58" spans="1:20" ht="13.9" customHeight="1">
      <c r="A58" s="124">
        <v>56</v>
      </c>
      <c r="B58" s="125" t="s">
        <v>191</v>
      </c>
      <c r="C58" s="125" t="str">
        <f>VLOOKUP(B58, '[1]Summary (from 2018 Autumn)'!$E$5:$F$136, 2, FALSE)</f>
        <v>Major Authors in English Literature</v>
      </c>
      <c r="D58" s="126">
        <v>2</v>
      </c>
      <c r="E58" s="126">
        <v>10</v>
      </c>
      <c r="F58" s="126" t="s">
        <v>248</v>
      </c>
      <c r="G58" s="128"/>
      <c r="H58" s="128"/>
      <c r="I58" s="127" t="s">
        <v>136</v>
      </c>
      <c r="J58" s="128"/>
      <c r="K58" s="128"/>
      <c r="L58" s="128"/>
      <c r="M58" s="127" t="s">
        <v>136</v>
      </c>
      <c r="N58" s="127"/>
      <c r="O58" s="128"/>
      <c r="P58" s="128"/>
      <c r="Q58" s="128"/>
      <c r="R58" s="127" t="s">
        <v>136</v>
      </c>
      <c r="S58" s="128"/>
      <c r="T58" s="128"/>
    </row>
    <row r="59" spans="1:20" ht="13.15" customHeight="1">
      <c r="A59" s="124">
        <v>57</v>
      </c>
      <c r="B59" s="125" t="s">
        <v>192</v>
      </c>
      <c r="C59" s="125" t="str">
        <f>VLOOKUP(B59, '[1]Summary (from 2018 Autumn)'!$E$5:$F$136, 2, FALSE)</f>
        <v>Critical Approaches to Literature</v>
      </c>
      <c r="D59" s="126">
        <v>2</v>
      </c>
      <c r="E59" s="126">
        <v>10</v>
      </c>
      <c r="F59" s="126" t="s">
        <v>248</v>
      </c>
      <c r="G59" s="127" t="s">
        <v>136</v>
      </c>
      <c r="H59" s="127"/>
      <c r="I59" s="128"/>
      <c r="J59" s="128"/>
      <c r="K59" s="128"/>
      <c r="L59" s="127" t="s">
        <v>136</v>
      </c>
      <c r="M59" s="128"/>
      <c r="N59" s="128"/>
      <c r="O59" s="128"/>
      <c r="P59" s="127" t="s">
        <v>136</v>
      </c>
      <c r="Q59" s="127"/>
      <c r="R59" s="128"/>
      <c r="S59" s="128"/>
      <c r="T59" s="128"/>
    </row>
    <row r="60" spans="1:20" ht="13.9" customHeight="1">
      <c r="A60" s="124">
        <v>58</v>
      </c>
      <c r="B60" s="125" t="s">
        <v>193</v>
      </c>
      <c r="C60" s="125" t="str">
        <f>VLOOKUP(B60, '[1]Summary (from 2018 Autumn)'!$E$5:$F$136, 2, FALSE)</f>
        <v>Chinese International Relations since 1949</v>
      </c>
      <c r="D60" s="126">
        <v>1</v>
      </c>
      <c r="E60" s="126">
        <v>5</v>
      </c>
      <c r="F60" s="126" t="s">
        <v>247</v>
      </c>
      <c r="G60" s="128"/>
      <c r="H60" s="128"/>
      <c r="I60" s="128"/>
      <c r="J60" s="127" t="s">
        <v>136</v>
      </c>
      <c r="K60" s="127"/>
      <c r="L60" s="128"/>
      <c r="M60" s="128"/>
      <c r="N60" s="128"/>
      <c r="O60" s="127" t="s">
        <v>136</v>
      </c>
      <c r="P60" s="128"/>
      <c r="Q60" s="128"/>
      <c r="R60" s="128"/>
      <c r="S60" s="127" t="s">
        <v>136</v>
      </c>
      <c r="T60" s="127"/>
    </row>
    <row r="61" spans="1:20" ht="13.15" customHeight="1">
      <c r="A61" s="124">
        <v>59</v>
      </c>
      <c r="B61" s="125" t="s">
        <v>194</v>
      </c>
      <c r="C61" s="125" t="str">
        <f>VLOOKUP(B61, '[1]Summary (from 2018 Autumn)'!$E$5:$F$136, 2, FALSE)</f>
        <v>Introduction to Semantics and Pragmatics</v>
      </c>
      <c r="D61" s="126">
        <v>2</v>
      </c>
      <c r="E61" s="126">
        <v>10</v>
      </c>
      <c r="F61" s="126" t="s">
        <v>247</v>
      </c>
      <c r="G61" s="128"/>
      <c r="H61" s="128"/>
      <c r="I61" s="127" t="s">
        <v>136</v>
      </c>
      <c r="J61" s="128"/>
      <c r="K61" s="128"/>
      <c r="L61" s="127" t="s">
        <v>136</v>
      </c>
      <c r="M61" s="128"/>
      <c r="N61" s="128"/>
      <c r="O61" s="127" t="s">
        <v>136</v>
      </c>
      <c r="P61" s="128"/>
      <c r="Q61" s="128"/>
      <c r="R61" s="127" t="s">
        <v>136</v>
      </c>
      <c r="S61" s="128"/>
      <c r="T61" s="128"/>
    </row>
    <row r="62" spans="1:20" ht="13.9" customHeight="1">
      <c r="A62" s="124">
        <v>60</v>
      </c>
      <c r="B62" s="125" t="s">
        <v>195</v>
      </c>
      <c r="C62" s="125" t="str">
        <f>VLOOKUP(B62, '[1]Summary (from 2018 Autumn)'!$E$5:$F$136, 2, FALSE)</f>
        <v>Language and Society in Hong Kong</v>
      </c>
      <c r="D62" s="126">
        <v>2</v>
      </c>
      <c r="E62" s="126">
        <v>10</v>
      </c>
      <c r="F62" s="126" t="s">
        <v>247</v>
      </c>
      <c r="G62" s="128"/>
      <c r="H62" s="128"/>
      <c r="I62" s="127" t="s">
        <v>136</v>
      </c>
      <c r="J62" s="128"/>
      <c r="K62" s="128"/>
      <c r="L62" s="127" t="s">
        <v>136</v>
      </c>
      <c r="M62" s="128"/>
      <c r="N62" s="128"/>
      <c r="O62" s="127" t="s">
        <v>136</v>
      </c>
      <c r="P62" s="128"/>
      <c r="Q62" s="128"/>
      <c r="R62" s="127" t="s">
        <v>136</v>
      </c>
      <c r="S62" s="128"/>
      <c r="T62" s="128"/>
    </row>
    <row r="63" spans="1:20" ht="13.15" customHeight="1">
      <c r="A63" s="124">
        <v>61</v>
      </c>
      <c r="B63" s="125" t="s">
        <v>196</v>
      </c>
      <c r="C63" s="125" t="str">
        <f>VLOOKUP(B63, '[1]Summary (from 2018 Autumn)'!$E$5:$F$136, 2, FALSE)</f>
        <v>Stylistics and Discourse Analysis</v>
      </c>
      <c r="D63" s="126">
        <v>2</v>
      </c>
      <c r="E63" s="126">
        <v>10</v>
      </c>
      <c r="F63" s="126" t="s">
        <v>247</v>
      </c>
      <c r="G63" s="128"/>
      <c r="H63" s="128"/>
      <c r="I63" s="127" t="s">
        <v>136</v>
      </c>
      <c r="J63" s="128"/>
      <c r="K63" s="128"/>
      <c r="L63" s="127" t="s">
        <v>136</v>
      </c>
      <c r="M63" s="128"/>
      <c r="N63" s="128"/>
      <c r="O63" s="127" t="s">
        <v>136</v>
      </c>
      <c r="P63" s="128"/>
      <c r="Q63" s="128"/>
      <c r="R63" s="127" t="s">
        <v>136</v>
      </c>
      <c r="S63" s="128"/>
      <c r="T63" s="128"/>
    </row>
    <row r="64" spans="1:20" ht="13.9" customHeight="1">
      <c r="A64" s="124">
        <v>62</v>
      </c>
      <c r="B64" s="125" t="s">
        <v>197</v>
      </c>
      <c r="C64" s="125" t="str">
        <f>VLOOKUP(B64, '[1]Summary (from 2018 Autumn)'!$E$5:$F$136, 2, FALSE)</f>
        <v>Hong Kong Criminal Justice System</v>
      </c>
      <c r="D64" s="126">
        <v>2</v>
      </c>
      <c r="E64" s="126">
        <v>10</v>
      </c>
      <c r="F64" s="126" t="s">
        <v>248</v>
      </c>
      <c r="G64" s="127" t="s">
        <v>136</v>
      </c>
      <c r="H64" s="127"/>
      <c r="I64" s="128"/>
      <c r="J64" s="127" t="s">
        <v>136</v>
      </c>
      <c r="K64" s="127"/>
      <c r="L64" s="128"/>
      <c r="M64" s="127" t="s">
        <v>136</v>
      </c>
      <c r="N64" s="127"/>
      <c r="O64" s="128"/>
      <c r="P64" s="127" t="s">
        <v>136</v>
      </c>
      <c r="Q64" s="127"/>
      <c r="R64" s="128"/>
      <c r="S64" s="128"/>
      <c r="T64" s="128"/>
    </row>
    <row r="65" spans="1:20" ht="13.15" customHeight="1">
      <c r="A65" s="124">
        <v>63</v>
      </c>
      <c r="B65" s="125" t="s">
        <v>198</v>
      </c>
      <c r="C65" s="125" t="str">
        <f>VLOOKUP(B65, '[1]Summary (from 2018 Autumn)'!$E$5:$F$136, 2, FALSE)</f>
        <v>Police and Society</v>
      </c>
      <c r="D65" s="126">
        <v>2</v>
      </c>
      <c r="E65" s="126">
        <v>10</v>
      </c>
      <c r="F65" s="126" t="s">
        <v>247</v>
      </c>
      <c r="G65" s="128"/>
      <c r="H65" s="128"/>
      <c r="I65" s="127" t="s">
        <v>136</v>
      </c>
      <c r="J65" s="128"/>
      <c r="K65" s="128"/>
      <c r="L65" s="127" t="s">
        <v>136</v>
      </c>
      <c r="M65" s="128"/>
      <c r="N65" s="128"/>
      <c r="O65" s="127" t="s">
        <v>136</v>
      </c>
      <c r="P65" s="128"/>
      <c r="Q65" s="128"/>
      <c r="R65" s="127" t="s">
        <v>136</v>
      </c>
      <c r="S65" s="128"/>
      <c r="T65" s="128"/>
    </row>
    <row r="66" spans="1:20" ht="13.9" customHeight="1">
      <c r="A66" s="124">
        <v>64</v>
      </c>
      <c r="B66" s="125" t="s">
        <v>199</v>
      </c>
      <c r="C66" s="125" t="str">
        <f>VLOOKUP(B66, '[1]Summary (from 2018 Autumn)'!$E$5:$F$136, 2, FALSE)</f>
        <v>Psychology for Law Enforcement</v>
      </c>
      <c r="D66" s="126">
        <v>2</v>
      </c>
      <c r="E66" s="126">
        <v>10</v>
      </c>
      <c r="F66" s="126" t="s">
        <v>248</v>
      </c>
      <c r="G66" s="127" t="s">
        <v>136</v>
      </c>
      <c r="H66" s="127"/>
      <c r="I66" s="128"/>
      <c r="J66" s="127" t="s">
        <v>136</v>
      </c>
      <c r="K66" s="127"/>
      <c r="L66" s="128"/>
      <c r="M66" s="127" t="s">
        <v>136</v>
      </c>
      <c r="N66" s="127"/>
      <c r="O66" s="128"/>
      <c r="P66" s="127" t="s">
        <v>136</v>
      </c>
      <c r="Q66" s="127"/>
      <c r="R66" s="128"/>
      <c r="S66" s="128"/>
      <c r="T66" s="128"/>
    </row>
    <row r="67" spans="1:20" ht="13.15" customHeight="1">
      <c r="A67" s="124">
        <v>65</v>
      </c>
      <c r="B67" s="125" t="s">
        <v>200</v>
      </c>
      <c r="C67" s="125" t="str">
        <f>VLOOKUP(B67, '[1]Summary (from 2018 Autumn)'!$E$5:$F$136, 2, FALSE)</f>
        <v>Security Practice and Management</v>
      </c>
      <c r="D67" s="126">
        <v>2</v>
      </c>
      <c r="E67" s="126">
        <v>10</v>
      </c>
      <c r="F67" s="126" t="s">
        <v>247</v>
      </c>
      <c r="G67" s="128"/>
      <c r="H67" s="128"/>
      <c r="I67" s="127" t="s">
        <v>136</v>
      </c>
      <c r="J67" s="128"/>
      <c r="K67" s="128"/>
      <c r="L67" s="127" t="s">
        <v>136</v>
      </c>
      <c r="M67" s="128"/>
      <c r="N67" s="128"/>
      <c r="O67" s="127" t="s">
        <v>136</v>
      </c>
      <c r="P67" s="128"/>
      <c r="Q67" s="128"/>
      <c r="R67" s="127" t="s">
        <v>136</v>
      </c>
      <c r="S67" s="128"/>
      <c r="T67" s="128"/>
    </row>
    <row r="68" spans="1:20" ht="13.9" customHeight="1">
      <c r="A68" s="124">
        <v>66</v>
      </c>
      <c r="B68" s="125" t="s">
        <v>201</v>
      </c>
      <c r="C68" s="125" t="str">
        <f>VLOOKUP(B68, '[1]Summary (from 2018 Autumn)'!$E$5:$F$136, 2, FALSE)</f>
        <v>Core Issues in Policing</v>
      </c>
      <c r="D68" s="126">
        <v>2</v>
      </c>
      <c r="E68" s="126">
        <v>10</v>
      </c>
      <c r="F68" s="126" t="s">
        <v>248</v>
      </c>
      <c r="G68" s="127" t="s">
        <v>136</v>
      </c>
      <c r="H68" s="127"/>
      <c r="I68" s="128"/>
      <c r="J68" s="127" t="s">
        <v>136</v>
      </c>
      <c r="K68" s="127"/>
      <c r="L68" s="128"/>
      <c r="M68" s="127" t="s">
        <v>136</v>
      </c>
      <c r="N68" s="127"/>
      <c r="O68" s="128"/>
      <c r="P68" s="127" t="s">
        <v>136</v>
      </c>
      <c r="Q68" s="127"/>
      <c r="R68" s="128"/>
      <c r="S68" s="128"/>
      <c r="T68" s="128"/>
    </row>
    <row r="69" spans="1:20" ht="13.15" customHeight="1">
      <c r="A69" s="124">
        <v>67</v>
      </c>
      <c r="B69" s="125" t="s">
        <v>202</v>
      </c>
      <c r="C69" s="125" t="str">
        <f>VLOOKUP(B69, '[1]Summary (from 2018 Autumn)'!$E$5:$F$136, 2, FALSE)</f>
        <v>Public Order Management</v>
      </c>
      <c r="D69" s="126">
        <v>1</v>
      </c>
      <c r="E69" s="126">
        <v>5</v>
      </c>
      <c r="F69" s="126" t="s">
        <v>248</v>
      </c>
      <c r="G69" s="128"/>
      <c r="H69" s="128"/>
      <c r="I69" s="127" t="s">
        <v>136</v>
      </c>
      <c r="J69" s="128"/>
      <c r="K69" s="128"/>
      <c r="L69" s="128"/>
      <c r="M69" s="127" t="s">
        <v>136</v>
      </c>
      <c r="N69" s="127"/>
      <c r="O69" s="128"/>
      <c r="P69" s="128"/>
      <c r="Q69" s="128"/>
      <c r="R69" s="127" t="s">
        <v>136</v>
      </c>
      <c r="S69" s="128"/>
      <c r="T69" s="128"/>
    </row>
    <row r="70" spans="1:20" ht="13.9" customHeight="1">
      <c r="A70" s="124">
        <v>68</v>
      </c>
      <c r="B70" s="125" t="s">
        <v>203</v>
      </c>
      <c r="C70" s="125" t="str">
        <f>VLOOKUP(B70, '[1]Summary (from 2018 Autumn)'!$E$5:$F$136, 2, FALSE)</f>
        <v>Law Enforcement and Policing in Chinese Societies</v>
      </c>
      <c r="D70" s="126">
        <v>1</v>
      </c>
      <c r="E70" s="126">
        <v>5</v>
      </c>
      <c r="F70" s="126" t="s">
        <v>248</v>
      </c>
      <c r="G70" s="127" t="s">
        <v>136</v>
      </c>
      <c r="H70" s="127"/>
      <c r="I70" s="128"/>
      <c r="J70" s="127" t="s">
        <v>136</v>
      </c>
      <c r="K70" s="127"/>
      <c r="L70" s="128"/>
      <c r="M70" s="127" t="s">
        <v>136</v>
      </c>
      <c r="N70" s="127"/>
      <c r="O70" s="128"/>
      <c r="P70" s="127" t="s">
        <v>136</v>
      </c>
      <c r="Q70" s="127"/>
      <c r="R70" s="128"/>
      <c r="S70" s="127" t="s">
        <v>136</v>
      </c>
      <c r="T70" s="127"/>
    </row>
    <row r="71" spans="1:20" ht="13.15" customHeight="1">
      <c r="A71" s="124">
        <v>69</v>
      </c>
      <c r="B71" s="125" t="s">
        <v>204</v>
      </c>
      <c r="C71" s="125" t="str">
        <f>VLOOKUP(B71, '[1]Summary (from 2018 Autumn)'!$E$5:$F$136, 2, FALSE)</f>
        <v>Research Methods in Law Enforcement and Security Studies</v>
      </c>
      <c r="D71" s="126">
        <v>2</v>
      </c>
      <c r="E71" s="126">
        <v>10</v>
      </c>
      <c r="F71" s="126" t="s">
        <v>248</v>
      </c>
      <c r="G71" s="127" t="s">
        <v>136</v>
      </c>
      <c r="H71" s="127"/>
      <c r="I71" s="128"/>
      <c r="J71" s="127" t="s">
        <v>136</v>
      </c>
      <c r="K71" s="127"/>
      <c r="L71" s="128"/>
      <c r="M71" s="127" t="s">
        <v>136</v>
      </c>
      <c r="N71" s="127"/>
      <c r="O71" s="128"/>
      <c r="P71" s="127" t="s">
        <v>136</v>
      </c>
      <c r="Q71" s="127"/>
      <c r="R71" s="128"/>
      <c r="S71" s="128"/>
      <c r="T71" s="128"/>
    </row>
    <row r="72" spans="1:20" ht="13.9" customHeight="1">
      <c r="A72" s="124">
        <v>70</v>
      </c>
      <c r="B72" s="125" t="s">
        <v>205</v>
      </c>
      <c r="C72" s="125" t="str">
        <f>VLOOKUP(B72, '[1]Summary (from 2018 Autumn)'!$E$5:$F$136, 2, FALSE)</f>
        <v>Major Issues in Criminology and Penology</v>
      </c>
      <c r="D72" s="126">
        <v>2</v>
      </c>
      <c r="E72" s="126">
        <v>10</v>
      </c>
      <c r="F72" s="126" t="s">
        <v>247</v>
      </c>
      <c r="G72" s="128"/>
      <c r="H72" s="128"/>
      <c r="I72" s="127" t="s">
        <v>136</v>
      </c>
      <c r="J72" s="128"/>
      <c r="K72" s="128"/>
      <c r="L72" s="127" t="s">
        <v>136</v>
      </c>
      <c r="M72" s="128"/>
      <c r="N72" s="128"/>
      <c r="O72" s="127" t="s">
        <v>136</v>
      </c>
      <c r="P72" s="128"/>
      <c r="Q72" s="128"/>
      <c r="R72" s="127" t="s">
        <v>136</v>
      </c>
      <c r="S72" s="128"/>
      <c r="T72" s="128"/>
    </row>
    <row r="73" spans="1:20" ht="13.15" customHeight="1">
      <c r="A73" s="124">
        <v>71</v>
      </c>
      <c r="B73" s="125" t="s">
        <v>206</v>
      </c>
      <c r="C73" s="125" t="str">
        <f>VLOOKUP(B73, '[1]Summary (from 2018 Autumn)'!$E$5:$F$136, 2, FALSE)</f>
        <v>Introduction to Political Science</v>
      </c>
      <c r="D73" s="126">
        <v>2</v>
      </c>
      <c r="E73" s="126">
        <v>10</v>
      </c>
      <c r="F73" s="126" t="s">
        <v>247</v>
      </c>
      <c r="G73" s="128"/>
      <c r="H73" s="128"/>
      <c r="I73" s="128"/>
      <c r="J73" s="127" t="s">
        <v>136</v>
      </c>
      <c r="K73" s="127"/>
      <c r="L73" s="128"/>
      <c r="M73" s="128"/>
      <c r="N73" s="128"/>
      <c r="O73" s="127" t="s">
        <v>136</v>
      </c>
      <c r="P73" s="128"/>
      <c r="Q73" s="128"/>
      <c r="R73" s="128"/>
      <c r="S73" s="128"/>
      <c r="T73" s="128"/>
    </row>
    <row r="74" spans="1:20" ht="13.9" customHeight="1">
      <c r="A74" s="124">
        <v>72</v>
      </c>
      <c r="B74" s="125" t="s">
        <v>207</v>
      </c>
      <c r="C74" s="125" t="str">
        <f>VLOOKUP(B74, '[1]Summary (from 2018 Autumn)'!$E$5:$F$136, 2, FALSE)</f>
        <v>政治學導論</v>
      </c>
      <c r="D74" s="126">
        <v>2</v>
      </c>
      <c r="E74" s="126">
        <v>10</v>
      </c>
      <c r="F74" s="126" t="s">
        <v>248</v>
      </c>
      <c r="G74" s="127" t="s">
        <v>136</v>
      </c>
      <c r="H74" s="127"/>
      <c r="I74" s="128"/>
      <c r="J74" s="128"/>
      <c r="K74" s="128"/>
      <c r="L74" s="127" t="s">
        <v>136</v>
      </c>
      <c r="M74" s="128"/>
      <c r="N74" s="128"/>
      <c r="O74" s="128"/>
      <c r="P74" s="127" t="s">
        <v>136</v>
      </c>
      <c r="Q74" s="127"/>
      <c r="R74" s="128"/>
      <c r="S74" s="128"/>
      <c r="T74" s="128"/>
    </row>
    <row r="75" spans="1:20" ht="13.15" customHeight="1">
      <c r="A75" s="124">
        <v>73</v>
      </c>
      <c r="B75" s="125" t="s">
        <v>208</v>
      </c>
      <c r="C75" s="125" t="str">
        <f>VLOOKUP(B75, '[1]Summary (from 2018 Autumn)'!$E$5:$F$136, 2, FALSE)</f>
        <v>Government and Politics of Hong Kong</v>
      </c>
      <c r="D75" s="126">
        <v>2</v>
      </c>
      <c r="E75" s="126">
        <v>10</v>
      </c>
      <c r="F75" s="126" t="s">
        <v>248</v>
      </c>
      <c r="G75" s="127" t="s">
        <v>136</v>
      </c>
      <c r="H75" s="127"/>
      <c r="I75" s="128"/>
      <c r="J75" s="128"/>
      <c r="K75" s="128"/>
      <c r="L75" s="127" t="s">
        <v>136</v>
      </c>
      <c r="M75" s="128"/>
      <c r="N75" s="128"/>
      <c r="O75" s="128"/>
      <c r="P75" s="127" t="s">
        <v>136</v>
      </c>
      <c r="Q75" s="127"/>
      <c r="R75" s="128"/>
      <c r="S75" s="128"/>
      <c r="T75" s="128"/>
    </row>
    <row r="76" spans="1:20" ht="13.9" customHeight="1">
      <c r="A76" s="124">
        <v>74</v>
      </c>
      <c r="B76" s="125" t="s">
        <v>209</v>
      </c>
      <c r="C76" s="125" t="str">
        <f>VLOOKUP(B76, '[1]Summary (from 2018 Autumn)'!$E$5:$F$136, 2, FALSE)</f>
        <v>香港政府及政治</v>
      </c>
      <c r="D76" s="126">
        <v>2</v>
      </c>
      <c r="E76" s="126">
        <v>10</v>
      </c>
      <c r="F76" s="126" t="s">
        <v>248</v>
      </c>
      <c r="G76" s="128"/>
      <c r="H76" s="128"/>
      <c r="I76" s="127" t="s">
        <v>136</v>
      </c>
      <c r="J76" s="128"/>
      <c r="K76" s="128"/>
      <c r="L76" s="128"/>
      <c r="M76" s="127" t="s">
        <v>136</v>
      </c>
      <c r="N76" s="127"/>
      <c r="O76" s="128"/>
      <c r="P76" s="128"/>
      <c r="Q76" s="128"/>
      <c r="R76" s="127" t="s">
        <v>136</v>
      </c>
      <c r="S76" s="128"/>
      <c r="T76" s="128"/>
    </row>
    <row r="77" spans="1:20" ht="13.15" customHeight="1">
      <c r="A77" s="124">
        <v>75</v>
      </c>
      <c r="B77" s="125" t="s">
        <v>210</v>
      </c>
      <c r="C77" s="125" t="str">
        <f>VLOOKUP(B77, '[1]Summary (from 2018 Autumn)'!$E$5:$F$136, 2, FALSE)</f>
        <v>Positive Psychology</v>
      </c>
      <c r="D77" s="126">
        <v>2</v>
      </c>
      <c r="E77" s="126">
        <v>10</v>
      </c>
      <c r="F77" s="126" t="s">
        <v>247</v>
      </c>
      <c r="G77" s="128"/>
      <c r="H77" s="128"/>
      <c r="I77" s="127" t="s">
        <v>136</v>
      </c>
      <c r="J77" s="128"/>
      <c r="K77" s="128"/>
      <c r="L77" s="127" t="s">
        <v>136</v>
      </c>
      <c r="M77" s="128"/>
      <c r="N77" s="128"/>
      <c r="O77" s="127" t="s">
        <v>136</v>
      </c>
      <c r="P77" s="128"/>
      <c r="Q77" s="128"/>
      <c r="R77" s="127" t="s">
        <v>136</v>
      </c>
      <c r="S77" s="128"/>
      <c r="T77" s="128"/>
    </row>
    <row r="78" spans="1:20" ht="13.9" customHeight="1">
      <c r="A78" s="124">
        <v>76</v>
      </c>
      <c r="B78" s="125" t="s">
        <v>211</v>
      </c>
      <c r="C78" s="125" t="str">
        <f>VLOOKUP(B78, '[1]Summary (from 2018 Autumn)'!$E$5:$F$136, 2, FALSE)</f>
        <v>Introduction to Psychology</v>
      </c>
      <c r="D78" s="126">
        <v>2</v>
      </c>
      <c r="E78" s="126">
        <v>10</v>
      </c>
      <c r="F78" s="126" t="s">
        <v>247</v>
      </c>
      <c r="G78" s="128"/>
      <c r="H78" s="128"/>
      <c r="I78" s="127" t="s">
        <v>136</v>
      </c>
      <c r="J78" s="128"/>
      <c r="K78" s="128"/>
      <c r="L78" s="127" t="s">
        <v>136</v>
      </c>
      <c r="M78" s="128"/>
      <c r="N78" s="128"/>
      <c r="O78" s="127" t="s">
        <v>136</v>
      </c>
      <c r="P78" s="128"/>
      <c r="Q78" s="128"/>
      <c r="R78" s="127" t="s">
        <v>136</v>
      </c>
      <c r="S78" s="128"/>
      <c r="T78" s="128"/>
    </row>
    <row r="79" spans="1:20" ht="13.15" customHeight="1">
      <c r="A79" s="124">
        <v>77</v>
      </c>
      <c r="B79" s="125" t="s">
        <v>212</v>
      </c>
      <c r="C79" s="125" t="str">
        <f>VLOOKUP(B79, '[1]Summary (from 2018 Autumn)'!$E$5:$F$136, 2, FALSE)</f>
        <v>Biological Psychology: Theories and Principles</v>
      </c>
      <c r="D79" s="126">
        <v>2</v>
      </c>
      <c r="E79" s="126">
        <v>10</v>
      </c>
      <c r="F79" s="126" t="s">
        <v>248</v>
      </c>
      <c r="G79" s="127" t="s">
        <v>136</v>
      </c>
      <c r="H79" s="127"/>
      <c r="I79" s="128"/>
      <c r="J79" s="127" t="s">
        <v>136</v>
      </c>
      <c r="K79" s="127"/>
      <c r="L79" s="128"/>
      <c r="M79" s="127" t="s">
        <v>136</v>
      </c>
      <c r="N79" s="127"/>
      <c r="O79" s="128"/>
      <c r="P79" s="127" t="s">
        <v>136</v>
      </c>
      <c r="Q79" s="127"/>
      <c r="R79" s="128"/>
      <c r="S79" s="128"/>
      <c r="T79" s="128"/>
    </row>
    <row r="80" spans="1:20" ht="13.9" customHeight="1">
      <c r="A80" s="124">
        <v>78</v>
      </c>
      <c r="B80" s="125" t="s">
        <v>213</v>
      </c>
      <c r="C80" s="125" t="str">
        <f>VLOOKUP(B80, '[1]Summary (from 2018 Autumn)'!$E$5:$F$136, 2, FALSE)</f>
        <v>Developmental Psychology</v>
      </c>
      <c r="D80" s="126">
        <v>2</v>
      </c>
      <c r="E80" s="126">
        <v>10</v>
      </c>
      <c r="F80" s="126" t="s">
        <v>247</v>
      </c>
      <c r="G80" s="128"/>
      <c r="H80" s="128"/>
      <c r="I80" s="127" t="s">
        <v>136</v>
      </c>
      <c r="J80" s="128"/>
      <c r="K80" s="128"/>
      <c r="L80" s="127" t="s">
        <v>136</v>
      </c>
      <c r="M80" s="128"/>
      <c r="N80" s="128"/>
      <c r="O80" s="127" t="s">
        <v>136</v>
      </c>
      <c r="P80" s="128"/>
      <c r="Q80" s="128"/>
      <c r="R80" s="127" t="s">
        <v>136</v>
      </c>
      <c r="S80" s="128"/>
      <c r="T80" s="128"/>
    </row>
    <row r="81" spans="1:20" ht="13.9" customHeight="1">
      <c r="A81" s="124">
        <v>79</v>
      </c>
      <c r="B81" s="125" t="s">
        <v>214</v>
      </c>
      <c r="C81" s="125" t="str">
        <f>VLOOKUP(B81, '[1]Summary (from 2018 Autumn)'!$E$5:$F$136, 2, FALSE)</f>
        <v>Introduction to Counselling Psychology</v>
      </c>
      <c r="D81" s="126">
        <v>1</v>
      </c>
      <c r="E81" s="126">
        <v>5</v>
      </c>
      <c r="F81" s="126" t="s">
        <v>248</v>
      </c>
      <c r="G81" s="128"/>
      <c r="H81" s="127" t="s">
        <v>136</v>
      </c>
      <c r="I81" s="127"/>
      <c r="J81" s="128"/>
      <c r="K81" s="127" t="s">
        <v>136</v>
      </c>
      <c r="L81" s="127"/>
      <c r="M81" s="128"/>
      <c r="N81" s="127" t="s">
        <v>136</v>
      </c>
      <c r="O81" s="127"/>
      <c r="P81" s="128"/>
      <c r="Q81" s="127" t="s">
        <v>136</v>
      </c>
      <c r="R81" s="127"/>
      <c r="S81" s="128"/>
      <c r="T81" s="127" t="s">
        <v>136</v>
      </c>
    </row>
    <row r="82" spans="1:20" ht="13.9" customHeight="1">
      <c r="A82" s="124">
        <v>80</v>
      </c>
      <c r="B82" s="125" t="s">
        <v>215</v>
      </c>
      <c r="C82" s="125" t="str">
        <f>VLOOKUP(B82, '[1]Summary (from 2018 Autumn)'!$E$5:$F$136, 2, FALSE)</f>
        <v>Introduction to Abnormal Psychology</v>
      </c>
      <c r="D82" s="126">
        <v>1</v>
      </c>
      <c r="E82" s="126">
        <v>5</v>
      </c>
      <c r="F82" s="126" t="s">
        <v>248</v>
      </c>
      <c r="G82" s="128"/>
      <c r="H82" s="127" t="s">
        <v>136</v>
      </c>
      <c r="I82" s="127"/>
      <c r="J82" s="128"/>
      <c r="K82" s="127" t="s">
        <v>136</v>
      </c>
      <c r="L82" s="127"/>
      <c r="M82" s="128"/>
      <c r="N82" s="127" t="s">
        <v>136</v>
      </c>
      <c r="O82" s="127"/>
      <c r="P82" s="128"/>
      <c r="Q82" s="127" t="s">
        <v>136</v>
      </c>
      <c r="R82" s="127"/>
      <c r="S82" s="128"/>
      <c r="T82" s="127" t="s">
        <v>136</v>
      </c>
    </row>
    <row r="83" spans="1:20" ht="13.15" customHeight="1">
      <c r="A83" s="124">
        <v>81</v>
      </c>
      <c r="B83" s="125" t="s">
        <v>216</v>
      </c>
      <c r="C83" s="125" t="str">
        <f>VLOOKUP(B83, '[1]Summary (from 2018 Autumn)'!$E$5:$F$136, 2, FALSE)</f>
        <v>History of Psychology</v>
      </c>
      <c r="D83" s="126">
        <v>2</v>
      </c>
      <c r="E83" s="126">
        <v>10</v>
      </c>
      <c r="F83" s="126" t="s">
        <v>248</v>
      </c>
      <c r="G83" s="127" t="s">
        <v>136</v>
      </c>
      <c r="H83" s="127"/>
      <c r="I83" s="128"/>
      <c r="J83" s="127" t="s">
        <v>136</v>
      </c>
      <c r="K83" s="127"/>
      <c r="L83" s="128"/>
      <c r="M83" s="127" t="s">
        <v>136</v>
      </c>
      <c r="N83" s="127"/>
      <c r="O83" s="128"/>
      <c r="P83" s="127" t="s">
        <v>136</v>
      </c>
      <c r="Q83" s="127"/>
      <c r="R83" s="128"/>
      <c r="S83" s="128"/>
      <c r="T83" s="128"/>
    </row>
    <row r="84" spans="1:20" ht="13.9" customHeight="1">
      <c r="A84" s="124">
        <v>82</v>
      </c>
      <c r="B84" s="125" t="s">
        <v>217</v>
      </c>
      <c r="C84" s="125" t="str">
        <f>VLOOKUP(B84, '[1]Summary (from 2018 Autumn)'!$E$5:$F$136, 2, FALSE)</f>
        <v>Theories of Personality Psychology</v>
      </c>
      <c r="D84" s="126">
        <v>2</v>
      </c>
      <c r="E84" s="126">
        <v>10</v>
      </c>
      <c r="F84" s="126" t="s">
        <v>247</v>
      </c>
      <c r="G84" s="128"/>
      <c r="H84" s="128"/>
      <c r="I84" s="127" t="s">
        <v>136</v>
      </c>
      <c r="J84" s="128"/>
      <c r="K84" s="128"/>
      <c r="L84" s="127" t="s">
        <v>136</v>
      </c>
      <c r="M84" s="128"/>
      <c r="N84" s="128"/>
      <c r="O84" s="127" t="s">
        <v>136</v>
      </c>
      <c r="P84" s="128"/>
      <c r="Q84" s="128"/>
      <c r="R84" s="127" t="s">
        <v>136</v>
      </c>
      <c r="S84" s="128"/>
      <c r="T84" s="128"/>
    </row>
    <row r="85" spans="1:20" ht="13.15" customHeight="1">
      <c r="A85" s="124">
        <v>83</v>
      </c>
      <c r="B85" s="125" t="s">
        <v>218</v>
      </c>
      <c r="C85" s="125" t="str">
        <f>VLOOKUP(B85, '[1]Summary (from 2018 Autumn)'!$E$5:$F$136, 2, FALSE)</f>
        <v>Cognitive Psychology: Theories and Applications</v>
      </c>
      <c r="D85" s="126">
        <v>2</v>
      </c>
      <c r="E85" s="126">
        <v>10</v>
      </c>
      <c r="F85" s="126" t="s">
        <v>247</v>
      </c>
      <c r="G85" s="128"/>
      <c r="H85" s="128"/>
      <c r="I85" s="127" t="s">
        <v>136</v>
      </c>
      <c r="J85" s="128"/>
      <c r="K85" s="128"/>
      <c r="L85" s="127" t="s">
        <v>136</v>
      </c>
      <c r="M85" s="128"/>
      <c r="N85" s="128"/>
      <c r="O85" s="127" t="s">
        <v>136</v>
      </c>
      <c r="P85" s="128"/>
      <c r="Q85" s="128"/>
      <c r="R85" s="127" t="s">
        <v>136</v>
      </c>
      <c r="S85" s="128"/>
      <c r="T85" s="128"/>
    </row>
    <row r="86" spans="1:20" ht="13.9" customHeight="1">
      <c r="A86" s="124">
        <v>84</v>
      </c>
      <c r="B86" s="125" t="s">
        <v>219</v>
      </c>
      <c r="C86" s="125" t="str">
        <f>VLOOKUP(B86, '[1]Summary (from 2018 Autumn)'!$E$5:$F$136, 2, FALSE)</f>
        <v>Social Psychology: Theories and Applications</v>
      </c>
      <c r="D86" s="126">
        <v>2</v>
      </c>
      <c r="E86" s="126">
        <v>20</v>
      </c>
      <c r="F86" s="126" t="s">
        <v>248</v>
      </c>
      <c r="G86" s="127" t="s">
        <v>136</v>
      </c>
      <c r="H86" s="127"/>
      <c r="I86" s="128"/>
      <c r="J86" s="127" t="s">
        <v>136</v>
      </c>
      <c r="K86" s="127"/>
      <c r="L86" s="128"/>
      <c r="M86" s="127" t="s">
        <v>136</v>
      </c>
      <c r="N86" s="127"/>
      <c r="O86" s="128"/>
      <c r="P86" s="127" t="s">
        <v>136</v>
      </c>
      <c r="Q86" s="127"/>
      <c r="R86" s="128"/>
      <c r="S86" s="128"/>
      <c r="T86" s="128"/>
    </row>
    <row r="87" spans="1:20" ht="13.15" customHeight="1">
      <c r="A87" s="124">
        <v>85</v>
      </c>
      <c r="B87" s="125" t="s">
        <v>220</v>
      </c>
      <c r="C87" s="125" t="str">
        <f>VLOOKUP(B87, '[1]Summary (from 2018 Autumn)'!$E$5:$F$136, 2, FALSE)</f>
        <v>普通話II</v>
      </c>
      <c r="D87" s="126">
        <v>2</v>
      </c>
      <c r="E87" s="126">
        <v>10</v>
      </c>
      <c r="F87" s="126" t="s">
        <v>247</v>
      </c>
      <c r="G87" s="128"/>
      <c r="H87" s="128"/>
      <c r="I87" s="127" t="s">
        <v>136</v>
      </c>
      <c r="J87" s="128"/>
      <c r="K87" s="128"/>
      <c r="L87" s="127" t="s">
        <v>136</v>
      </c>
      <c r="M87" s="128"/>
      <c r="N87" s="128"/>
      <c r="O87" s="127" t="s">
        <v>136</v>
      </c>
      <c r="P87" s="128"/>
      <c r="Q87" s="128"/>
      <c r="R87" s="127" t="s">
        <v>136</v>
      </c>
      <c r="S87" s="128"/>
      <c r="T87" s="128"/>
    </row>
    <row r="88" spans="1:20" ht="13.9" customHeight="1">
      <c r="A88" s="124">
        <v>86</v>
      </c>
      <c r="B88" s="125" t="s">
        <v>221</v>
      </c>
      <c r="C88" s="125" t="str">
        <f>VLOOKUP(B88, '[1]Summary (from 2018 Autumn)'!$E$5:$F$136, 2, FALSE)</f>
        <v>Introduction to Public Administration</v>
      </c>
      <c r="D88" s="126">
        <v>1</v>
      </c>
      <c r="E88" s="126">
        <v>5</v>
      </c>
      <c r="F88" s="126" t="s">
        <v>248</v>
      </c>
      <c r="G88" s="127" t="s">
        <v>136</v>
      </c>
      <c r="H88" s="127"/>
      <c r="I88" s="128"/>
      <c r="J88" s="127" t="s">
        <v>136</v>
      </c>
      <c r="K88" s="127"/>
      <c r="L88" s="128"/>
      <c r="M88" s="127" t="s">
        <v>136</v>
      </c>
      <c r="N88" s="127"/>
      <c r="O88" s="128"/>
      <c r="P88" s="127" t="s">
        <v>136</v>
      </c>
      <c r="Q88" s="127"/>
      <c r="R88" s="128"/>
      <c r="S88" s="127" t="s">
        <v>136</v>
      </c>
      <c r="T88" s="127"/>
    </row>
    <row r="89" spans="1:20" ht="13.15" customHeight="1">
      <c r="A89" s="124">
        <v>87</v>
      </c>
      <c r="B89" s="125" t="s">
        <v>222</v>
      </c>
      <c r="C89" s="125" t="str">
        <f>VLOOKUP(B89, '[1]Summary (from 2018 Autumn)'!$E$5:$F$136, 2, FALSE)</f>
        <v>Introduction to Public Policy</v>
      </c>
      <c r="D89" s="126">
        <v>1</v>
      </c>
      <c r="E89" s="126">
        <v>5</v>
      </c>
      <c r="F89" s="126" t="s">
        <v>247</v>
      </c>
      <c r="G89" s="128"/>
      <c r="H89" s="128"/>
      <c r="I89" s="127" t="s">
        <v>136</v>
      </c>
      <c r="J89" s="128"/>
      <c r="K89" s="128"/>
      <c r="L89" s="127" t="s">
        <v>136</v>
      </c>
      <c r="M89" s="128"/>
      <c r="N89" s="128"/>
      <c r="O89" s="127" t="s">
        <v>136</v>
      </c>
      <c r="P89" s="128"/>
      <c r="Q89" s="128"/>
      <c r="R89" s="127" t="s">
        <v>136</v>
      </c>
      <c r="S89" s="128"/>
      <c r="T89" s="128"/>
    </row>
    <row r="90" spans="1:20" ht="13.9" customHeight="1">
      <c r="A90" s="124">
        <v>88</v>
      </c>
      <c r="B90" s="125" t="s">
        <v>223</v>
      </c>
      <c r="C90" s="125" t="str">
        <f>VLOOKUP(B90, '[1]Summary (from 2018 Autumn)'!$E$5:$F$136, 2, FALSE)</f>
        <v>Public Sector Management in Hong Kong</v>
      </c>
      <c r="D90" s="126">
        <v>2</v>
      </c>
      <c r="E90" s="126">
        <v>10</v>
      </c>
      <c r="F90" s="126" t="s">
        <v>247</v>
      </c>
      <c r="G90" s="128"/>
      <c r="H90" s="128"/>
      <c r="I90" s="127" t="s">
        <v>136</v>
      </c>
      <c r="J90" s="128"/>
      <c r="K90" s="128"/>
      <c r="L90" s="127" t="s">
        <v>136</v>
      </c>
      <c r="M90" s="128"/>
      <c r="N90" s="128"/>
      <c r="O90" s="127" t="s">
        <v>136</v>
      </c>
      <c r="P90" s="128"/>
      <c r="Q90" s="128"/>
      <c r="R90" s="127" t="s">
        <v>136</v>
      </c>
      <c r="S90" s="128"/>
      <c r="T90" s="128"/>
    </row>
    <row r="91" spans="1:20" ht="13.15" customHeight="1">
      <c r="A91" s="124">
        <v>89</v>
      </c>
      <c r="B91" s="125" t="s">
        <v>224</v>
      </c>
      <c r="C91" s="125" t="str">
        <f>VLOOKUP(B91, '[1]Summary (from 2018 Autumn)'!$E$5:$F$136, 2, FALSE)</f>
        <v>Government and Business</v>
      </c>
      <c r="D91" s="126">
        <v>2</v>
      </c>
      <c r="E91" s="126">
        <v>10</v>
      </c>
      <c r="F91" s="126" t="s">
        <v>247</v>
      </c>
      <c r="G91" s="128"/>
      <c r="H91" s="128"/>
      <c r="I91" s="128"/>
      <c r="J91" s="127" t="s">
        <v>136</v>
      </c>
      <c r="K91" s="127"/>
      <c r="L91" s="128"/>
      <c r="M91" s="128"/>
      <c r="N91" s="128"/>
      <c r="O91" s="127" t="s">
        <v>136</v>
      </c>
      <c r="P91" s="128"/>
      <c r="Q91" s="128"/>
      <c r="R91" s="128"/>
      <c r="S91" s="128"/>
      <c r="T91" s="128"/>
    </row>
    <row r="92" spans="1:20" ht="13.9" customHeight="1">
      <c r="A92" s="124">
        <v>90</v>
      </c>
      <c r="B92" s="125" t="s">
        <v>225</v>
      </c>
      <c r="C92" s="125" t="str">
        <f>VLOOKUP(B92, '[1]Summary (from 2018 Autumn)'!$E$5:$F$136, 2, FALSE)</f>
        <v>Current Issues in Public Sector Management</v>
      </c>
      <c r="D92" s="126">
        <v>2</v>
      </c>
      <c r="E92" s="126">
        <v>10</v>
      </c>
      <c r="F92" s="126" t="s">
        <v>248</v>
      </c>
      <c r="G92" s="128"/>
      <c r="H92" s="128"/>
      <c r="I92" s="127" t="s">
        <v>136</v>
      </c>
      <c r="J92" s="128"/>
      <c r="K92" s="128"/>
      <c r="L92" s="128"/>
      <c r="M92" s="127" t="s">
        <v>136</v>
      </c>
      <c r="N92" s="127"/>
      <c r="O92" s="128"/>
      <c r="P92" s="128"/>
      <c r="Q92" s="128"/>
      <c r="R92" s="127" t="s">
        <v>136</v>
      </c>
      <c r="S92" s="128"/>
      <c r="T92" s="128"/>
    </row>
    <row r="93" spans="1:20" ht="13.15" customHeight="1">
      <c r="A93" s="124">
        <v>91</v>
      </c>
      <c r="B93" s="125" t="s">
        <v>226</v>
      </c>
      <c r="C93" s="125" t="str">
        <f>VLOOKUP(B93, '[1]Summary (from 2018 Autumn)'!$E$5:$F$136, 2, FALSE)</f>
        <v>Hong Kong Society</v>
      </c>
      <c r="D93" s="126">
        <v>2</v>
      </c>
      <c r="E93" s="126">
        <v>10</v>
      </c>
      <c r="F93" s="126" t="s">
        <v>248</v>
      </c>
      <c r="G93" s="127" t="s">
        <v>136</v>
      </c>
      <c r="H93" s="127"/>
      <c r="I93" s="128"/>
      <c r="J93" s="128"/>
      <c r="K93" s="128"/>
      <c r="L93" s="128"/>
      <c r="M93" s="127" t="s">
        <v>136</v>
      </c>
      <c r="N93" s="127"/>
      <c r="O93" s="128"/>
      <c r="P93" s="128"/>
      <c r="Q93" s="128"/>
      <c r="R93" s="128"/>
      <c r="S93" s="128"/>
      <c r="T93" s="128"/>
    </row>
    <row r="94" spans="1:20" ht="13.9" customHeight="1">
      <c r="A94" s="124">
        <v>92</v>
      </c>
      <c r="B94" s="125" t="s">
        <v>227</v>
      </c>
      <c r="C94" s="125" t="str">
        <f>VLOOKUP(B94, '[1]Summary (from 2018 Autumn)'!$E$5:$F$136, 2, FALSE)</f>
        <v>香港社會</v>
      </c>
      <c r="D94" s="126">
        <v>2</v>
      </c>
      <c r="E94" s="126">
        <v>10</v>
      </c>
      <c r="F94" s="126" t="s">
        <v>248</v>
      </c>
      <c r="G94" s="128"/>
      <c r="H94" s="128"/>
      <c r="I94" s="128"/>
      <c r="J94" s="127" t="s">
        <v>136</v>
      </c>
      <c r="K94" s="127"/>
      <c r="L94" s="128"/>
      <c r="M94" s="128"/>
      <c r="N94" s="128"/>
      <c r="O94" s="128"/>
      <c r="P94" s="127" t="s">
        <v>136</v>
      </c>
      <c r="Q94" s="127"/>
      <c r="R94" s="128"/>
      <c r="S94" s="128"/>
      <c r="T94" s="128"/>
    </row>
    <row r="95" spans="1:20" ht="13.15" customHeight="1">
      <c r="A95" s="124">
        <v>93</v>
      </c>
      <c r="B95" s="125" t="s">
        <v>228</v>
      </c>
      <c r="C95" s="125" t="str">
        <f>VLOOKUP(B95, '[1]Summary (from 2018 Autumn)'!$E$5:$F$136, 2, FALSE)</f>
        <v>Welfare, Crime and Society</v>
      </c>
      <c r="D95" s="126">
        <v>2</v>
      </c>
      <c r="E95" s="126">
        <v>20</v>
      </c>
      <c r="F95" s="126" t="s">
        <v>247</v>
      </c>
      <c r="G95" s="128"/>
      <c r="H95" s="128"/>
      <c r="I95" s="127" t="s">
        <v>136</v>
      </c>
      <c r="J95" s="128"/>
      <c r="K95" s="128"/>
      <c r="L95" s="127" t="s">
        <v>136</v>
      </c>
      <c r="M95" s="128"/>
      <c r="N95" s="128"/>
      <c r="O95" s="127" t="s">
        <v>136</v>
      </c>
      <c r="P95" s="128"/>
      <c r="Q95" s="128"/>
      <c r="R95" s="127" t="s">
        <v>136</v>
      </c>
      <c r="S95" s="128"/>
      <c r="T95" s="128"/>
    </row>
    <row r="96" spans="1:20" ht="13.9" customHeight="1">
      <c r="A96" s="124">
        <v>94</v>
      </c>
      <c r="B96" s="125" t="s">
        <v>229</v>
      </c>
      <c r="C96" s="125" t="str">
        <f>VLOOKUP(B96, '[1]Summary (from 2018 Autumn)'!$E$5:$F$136, 2, FALSE)</f>
        <v>Understanding Economics and Politics</v>
      </c>
      <c r="D96" s="126">
        <v>2</v>
      </c>
      <c r="E96" s="126">
        <v>10</v>
      </c>
      <c r="F96" s="126" t="s">
        <v>247</v>
      </c>
      <c r="G96" s="128"/>
      <c r="H96" s="128"/>
      <c r="I96" s="127" t="s">
        <v>136</v>
      </c>
      <c r="J96" s="128"/>
      <c r="K96" s="128"/>
      <c r="L96" s="127" t="s">
        <v>136</v>
      </c>
      <c r="M96" s="128"/>
      <c r="N96" s="128"/>
      <c r="O96" s="127" t="s">
        <v>136</v>
      </c>
      <c r="P96" s="128"/>
      <c r="Q96" s="128"/>
      <c r="R96" s="127" t="s">
        <v>136</v>
      </c>
      <c r="S96" s="128"/>
      <c r="T96" s="128"/>
    </row>
    <row r="97" spans="1:20" ht="13.15" customHeight="1">
      <c r="A97" s="124">
        <v>95</v>
      </c>
      <c r="B97" s="125" t="s">
        <v>230</v>
      </c>
      <c r="C97" s="125" t="str">
        <f>VLOOKUP(B97, '[1]Summary (from 2018 Autumn)'!$E$5:$F$136, 2, FALSE)</f>
        <v>社會科學基礎課程：經濟學與政治學</v>
      </c>
      <c r="D97" s="126">
        <v>2</v>
      </c>
      <c r="E97" s="126">
        <v>10</v>
      </c>
      <c r="F97" s="126" t="s">
        <v>247</v>
      </c>
      <c r="G97" s="128"/>
      <c r="H97" s="128"/>
      <c r="I97" s="127" t="s">
        <v>136</v>
      </c>
      <c r="J97" s="128"/>
      <c r="K97" s="128"/>
      <c r="L97" s="127" t="s">
        <v>136</v>
      </c>
      <c r="M97" s="128"/>
      <c r="N97" s="128"/>
      <c r="O97" s="127" t="s">
        <v>136</v>
      </c>
      <c r="P97" s="128"/>
      <c r="Q97" s="128"/>
      <c r="R97" s="127" t="s">
        <v>136</v>
      </c>
      <c r="S97" s="128"/>
      <c r="T97" s="128"/>
    </row>
    <row r="98" spans="1:20" ht="13.9" customHeight="1">
      <c r="A98" s="124">
        <v>96</v>
      </c>
      <c r="B98" s="125" t="s">
        <v>231</v>
      </c>
      <c r="C98" s="125" t="str">
        <f>VLOOKUP(B98, '[1]Summary (from 2018 Autumn)'!$E$5:$F$136, 2, FALSE)</f>
        <v>Psychology for Everyday Life</v>
      </c>
      <c r="D98" s="126">
        <v>1</v>
      </c>
      <c r="E98" s="126">
        <v>5</v>
      </c>
      <c r="F98" s="126" t="s">
        <v>247</v>
      </c>
      <c r="G98" s="128"/>
      <c r="H98" s="128"/>
      <c r="I98" s="127" t="s">
        <v>136</v>
      </c>
      <c r="J98" s="128"/>
      <c r="K98" s="128"/>
      <c r="L98" s="127" t="s">
        <v>136</v>
      </c>
      <c r="M98" s="128"/>
      <c r="N98" s="128"/>
      <c r="O98" s="127" t="s">
        <v>136</v>
      </c>
      <c r="P98" s="128"/>
      <c r="Q98" s="128"/>
      <c r="R98" s="127" t="s">
        <v>136</v>
      </c>
      <c r="S98" s="128"/>
      <c r="T98" s="128"/>
    </row>
    <row r="99" spans="1:20" ht="13.5" customHeight="1">
      <c r="A99" s="124">
        <v>97</v>
      </c>
      <c r="B99" s="125" t="s">
        <v>232</v>
      </c>
      <c r="C99" s="125" t="str">
        <f>VLOOKUP(B99, '[1]Summary (from 2018 Autumn)'!$E$5:$F$136, 2, FALSE)</f>
        <v>社會科學基礎課程：心理學</v>
      </c>
      <c r="D99" s="126">
        <v>1</v>
      </c>
      <c r="E99" s="126">
        <v>5</v>
      </c>
      <c r="F99" s="126" t="s">
        <v>248</v>
      </c>
      <c r="G99" s="127" t="s">
        <v>136</v>
      </c>
      <c r="H99" s="127"/>
      <c r="I99" s="128"/>
      <c r="J99" s="127" t="s">
        <v>136</v>
      </c>
      <c r="K99" s="127"/>
      <c r="L99" s="128"/>
      <c r="M99" s="127" t="s">
        <v>136</v>
      </c>
      <c r="N99" s="127"/>
      <c r="O99" s="128"/>
      <c r="P99" s="127" t="s">
        <v>136</v>
      </c>
      <c r="Q99" s="127"/>
      <c r="R99" s="128"/>
      <c r="S99" s="127" t="s">
        <v>136</v>
      </c>
      <c r="T99" s="127"/>
    </row>
    <row r="100" spans="1:20" ht="13.15" customHeight="1">
      <c r="A100" s="124">
        <v>98</v>
      </c>
      <c r="B100" s="125" t="s">
        <v>233</v>
      </c>
      <c r="C100" s="125" t="str">
        <f>VLOOKUP(B100, '[1]Summary (from 2018 Autumn)'!$E$5:$F$136, 2, FALSE)</f>
        <v>Understanding Sociology</v>
      </c>
      <c r="D100" s="126">
        <v>1</v>
      </c>
      <c r="E100" s="126">
        <v>5</v>
      </c>
      <c r="F100" s="126" t="s">
        <v>247</v>
      </c>
      <c r="G100" s="128"/>
      <c r="H100" s="128"/>
      <c r="I100" s="127" t="s">
        <v>136</v>
      </c>
      <c r="J100" s="128"/>
      <c r="K100" s="128"/>
      <c r="L100" s="127" t="s">
        <v>136</v>
      </c>
      <c r="M100" s="128"/>
      <c r="N100" s="128"/>
      <c r="O100" s="127" t="s">
        <v>136</v>
      </c>
      <c r="P100" s="128"/>
      <c r="Q100" s="128"/>
      <c r="R100" s="127" t="s">
        <v>136</v>
      </c>
      <c r="S100" s="128"/>
      <c r="T100" s="128"/>
    </row>
    <row r="101" spans="1:20" ht="13.9" customHeight="1">
      <c r="A101" s="124">
        <v>99</v>
      </c>
      <c r="B101" s="125" t="s">
        <v>234</v>
      </c>
      <c r="C101" s="125" t="str">
        <f>VLOOKUP(B101, '[1]Summary (from 2018 Autumn)'!$E$5:$F$136, 2, FALSE)</f>
        <v>社會科學基礎課程：社會學</v>
      </c>
      <c r="D101" s="126">
        <v>1</v>
      </c>
      <c r="E101" s="126">
        <v>5</v>
      </c>
      <c r="F101" s="126" t="s">
        <v>247</v>
      </c>
      <c r="G101" s="128"/>
      <c r="H101" s="128"/>
      <c r="I101" s="127" t="s">
        <v>136</v>
      </c>
      <c r="J101" s="128"/>
      <c r="K101" s="128"/>
      <c r="L101" s="127" t="s">
        <v>136</v>
      </c>
      <c r="M101" s="128"/>
      <c r="N101" s="128"/>
      <c r="O101" s="127" t="s">
        <v>136</v>
      </c>
      <c r="P101" s="128"/>
      <c r="Q101" s="128"/>
      <c r="R101" s="127" t="s">
        <v>136</v>
      </c>
      <c r="S101" s="128"/>
      <c r="T101" s="128"/>
    </row>
    <row r="102" spans="1:20" ht="13.15" customHeight="1">
      <c r="A102" s="124">
        <v>100</v>
      </c>
      <c r="B102" s="125" t="s">
        <v>235</v>
      </c>
      <c r="C102" s="125" t="str">
        <f>VLOOKUP(B102, '[1]Summary (from 2018 Autumn)'!$E$5:$F$136, 2, FALSE)</f>
        <v>Research Methods in Social Sciences</v>
      </c>
      <c r="D102" s="126">
        <v>2</v>
      </c>
      <c r="E102" s="126">
        <v>20</v>
      </c>
      <c r="F102" s="126" t="s">
        <v>248</v>
      </c>
      <c r="G102" s="127" t="s">
        <v>136</v>
      </c>
      <c r="H102" s="127"/>
      <c r="I102" s="128"/>
      <c r="J102" s="128"/>
      <c r="K102" s="128"/>
      <c r="L102" s="127" t="s">
        <v>136</v>
      </c>
      <c r="M102" s="128"/>
      <c r="N102" s="128"/>
      <c r="O102" s="128"/>
      <c r="P102" s="127" t="s">
        <v>136</v>
      </c>
      <c r="Q102" s="127"/>
      <c r="R102" s="128"/>
      <c r="S102" s="128"/>
      <c r="T102" s="128"/>
    </row>
    <row r="103" spans="1:20" ht="13.9" customHeight="1">
      <c r="A103" s="124">
        <v>101</v>
      </c>
      <c r="B103" s="125" t="s">
        <v>236</v>
      </c>
      <c r="C103" s="125" t="str">
        <f>VLOOKUP(B103, '[1]Summary (from 2018 Autumn)'!$E$5:$F$136, 2, FALSE)</f>
        <v>社會科學研究方法</v>
      </c>
      <c r="D103" s="126">
        <v>2</v>
      </c>
      <c r="E103" s="126">
        <v>20</v>
      </c>
      <c r="F103" s="126" t="s">
        <v>248</v>
      </c>
      <c r="G103" s="128"/>
      <c r="H103" s="128"/>
      <c r="I103" s="127" t="s">
        <v>136</v>
      </c>
      <c r="J103" s="128"/>
      <c r="K103" s="128"/>
      <c r="L103" s="128"/>
      <c r="M103" s="127" t="s">
        <v>136</v>
      </c>
      <c r="N103" s="127"/>
      <c r="O103" s="128"/>
      <c r="P103" s="128"/>
      <c r="Q103" s="128"/>
      <c r="R103" s="127" t="s">
        <v>136</v>
      </c>
      <c r="S103" s="128"/>
      <c r="T103" s="128"/>
    </row>
    <row r="104" spans="1:20" ht="13.15" customHeight="1">
      <c r="A104" s="124">
        <v>102</v>
      </c>
      <c r="B104" s="125" t="s">
        <v>237</v>
      </c>
      <c r="C104" s="125" t="str">
        <f>VLOOKUP(B104, '[1]Summary (from 2018 Autumn)'!$E$5:$F$136, 2, FALSE)</f>
        <v>翻譯導論</v>
      </c>
      <c r="D104" s="126">
        <v>2</v>
      </c>
      <c r="E104" s="126">
        <v>10</v>
      </c>
      <c r="F104" s="126" t="s">
        <v>247</v>
      </c>
      <c r="G104" s="128"/>
      <c r="H104" s="128"/>
      <c r="I104" s="127" t="s">
        <v>136</v>
      </c>
      <c r="J104" s="128"/>
      <c r="K104" s="128"/>
      <c r="L104" s="127" t="s">
        <v>136</v>
      </c>
      <c r="M104" s="128"/>
      <c r="N104" s="128"/>
      <c r="O104" s="127" t="s">
        <v>136</v>
      </c>
      <c r="P104" s="128"/>
      <c r="Q104" s="128"/>
      <c r="R104" s="127" t="s">
        <v>136</v>
      </c>
      <c r="S104" s="128"/>
      <c r="T104" s="128"/>
    </row>
    <row r="105" spans="1:20" ht="13.9" customHeight="1">
      <c r="A105" s="124">
        <v>103</v>
      </c>
      <c r="B105" s="125" t="s">
        <v>238</v>
      </c>
      <c r="C105" s="125" t="str">
        <f>VLOOKUP(B105, '[1]Summary (from 2018 Autumn)'!$E$5:$F$136, 2, FALSE)</f>
        <v>翻譯語言研究</v>
      </c>
      <c r="D105" s="126">
        <v>2</v>
      </c>
      <c r="E105" s="126">
        <v>10</v>
      </c>
      <c r="F105" s="126" t="s">
        <v>248</v>
      </c>
      <c r="G105" s="127" t="s">
        <v>136</v>
      </c>
      <c r="H105" s="127"/>
      <c r="I105" s="128"/>
      <c r="J105" s="127" t="s">
        <v>136</v>
      </c>
      <c r="K105" s="127"/>
      <c r="L105" s="128"/>
      <c r="M105" s="127" t="s">
        <v>136</v>
      </c>
      <c r="N105" s="127"/>
      <c r="O105" s="128"/>
      <c r="P105" s="127" t="s">
        <v>136</v>
      </c>
      <c r="Q105" s="127"/>
      <c r="R105" s="128"/>
      <c r="S105" s="128"/>
      <c r="T105" s="128"/>
    </row>
    <row r="106" spans="1:20" ht="13.15" customHeight="1">
      <c r="A106" s="124">
        <v>104</v>
      </c>
      <c r="B106" s="125" t="s">
        <v>239</v>
      </c>
      <c r="C106" s="125" t="str">
        <f>VLOOKUP(B106, '[1]Summary (from 2018 Autumn)'!$E$5:$F$136, 2, FALSE)</f>
        <v>譯文研究</v>
      </c>
      <c r="D106" s="126">
        <v>1</v>
      </c>
      <c r="E106" s="126">
        <v>5</v>
      </c>
      <c r="F106" s="126" t="s">
        <v>248</v>
      </c>
      <c r="G106" s="127" t="s">
        <v>136</v>
      </c>
      <c r="H106" s="127"/>
      <c r="I106" s="128"/>
      <c r="J106" s="127" t="s">
        <v>136</v>
      </c>
      <c r="K106" s="127"/>
      <c r="L106" s="128"/>
      <c r="M106" s="127" t="s">
        <v>136</v>
      </c>
      <c r="N106" s="127"/>
      <c r="O106" s="128"/>
      <c r="P106" s="127" t="s">
        <v>136</v>
      </c>
      <c r="Q106" s="127"/>
      <c r="R106" s="128"/>
      <c r="S106" s="127" t="s">
        <v>136</v>
      </c>
      <c r="T106" s="127"/>
    </row>
    <row r="107" spans="1:20" ht="13.9" customHeight="1">
      <c r="A107" s="124">
        <v>105</v>
      </c>
      <c r="B107" s="125" t="s">
        <v>240</v>
      </c>
      <c r="C107" s="125" t="str">
        <f>VLOOKUP(B107, '[1]Summary (from 2018 Autumn)'!$E$5:$F$136, 2, FALSE)</f>
        <v>傳譯基礎</v>
      </c>
      <c r="D107" s="126">
        <v>1</v>
      </c>
      <c r="E107" s="126">
        <v>5</v>
      </c>
      <c r="F107" s="126" t="s">
        <v>248</v>
      </c>
      <c r="G107" s="127" t="s">
        <v>136</v>
      </c>
      <c r="H107" s="127"/>
      <c r="I107" s="128"/>
      <c r="J107" s="127" t="s">
        <v>136</v>
      </c>
      <c r="K107" s="127"/>
      <c r="L107" s="128"/>
      <c r="M107" s="127" t="s">
        <v>136</v>
      </c>
      <c r="N107" s="127"/>
      <c r="O107" s="128"/>
      <c r="P107" s="127" t="s">
        <v>136</v>
      </c>
      <c r="Q107" s="127"/>
      <c r="R107" s="128"/>
      <c r="S107" s="127" t="s">
        <v>136</v>
      </c>
      <c r="T107" s="127"/>
    </row>
    <row r="108" spans="1:20" ht="13.15" customHeight="1">
      <c r="A108" s="124">
        <v>106</v>
      </c>
      <c r="B108" s="125" t="s">
        <v>241</v>
      </c>
      <c r="C108" s="125" t="str">
        <f>VLOOKUP(B108, '[1]Summary (from 2018 Autumn)'!$E$5:$F$136, 2, FALSE)</f>
        <v>Culture and Translation</v>
      </c>
      <c r="D108" s="126">
        <v>2</v>
      </c>
      <c r="E108" s="126">
        <v>10</v>
      </c>
      <c r="F108" s="126" t="s">
        <v>248</v>
      </c>
      <c r="G108" s="127" t="s">
        <v>136</v>
      </c>
      <c r="H108" s="127"/>
      <c r="I108" s="128"/>
      <c r="J108" s="128"/>
      <c r="K108" s="128"/>
      <c r="L108" s="127" t="s">
        <v>136</v>
      </c>
      <c r="M108" s="128"/>
      <c r="N108" s="128"/>
      <c r="O108" s="128"/>
      <c r="P108" s="127" t="s">
        <v>136</v>
      </c>
      <c r="Q108" s="127"/>
      <c r="R108" s="128"/>
      <c r="S108" s="128"/>
      <c r="T108" s="128"/>
    </row>
    <row r="109" spans="1:20" ht="13.9" customHeight="1">
      <c r="A109" s="124">
        <v>107</v>
      </c>
      <c r="B109" s="125" t="s">
        <v>242</v>
      </c>
      <c r="C109" s="125" t="str">
        <f>VLOOKUP(B109, '[1]Summary (from 2018 Autumn)'!$E$5:$F$136, 2, FALSE)</f>
        <v>實用翻譯1（法律及商業）</v>
      </c>
      <c r="D109" s="126">
        <v>2</v>
      </c>
      <c r="E109" s="126">
        <v>10</v>
      </c>
      <c r="F109" s="126" t="s">
        <v>247</v>
      </c>
      <c r="G109" s="128"/>
      <c r="H109" s="128"/>
      <c r="I109" s="127" t="s">
        <v>136</v>
      </c>
      <c r="J109" s="128"/>
      <c r="K109" s="128"/>
      <c r="L109" s="127" t="s">
        <v>136</v>
      </c>
      <c r="M109" s="128"/>
      <c r="N109" s="128"/>
      <c r="O109" s="127" t="s">
        <v>136</v>
      </c>
      <c r="P109" s="128"/>
      <c r="Q109" s="128"/>
      <c r="R109" s="127" t="s">
        <v>136</v>
      </c>
      <c r="S109" s="128"/>
      <c r="T109" s="128"/>
    </row>
    <row r="110" spans="1:20" ht="13.15" customHeight="1">
      <c r="A110" s="124">
        <v>108</v>
      </c>
      <c r="B110" s="125" t="s">
        <v>243</v>
      </c>
      <c r="C110" s="125" t="str">
        <f>VLOOKUP(B110, '[1]Summary (from 2018 Autumn)'!$E$5:$F$136, 2, FALSE)</f>
        <v>實用翻譯2（公共行政及傳播媒介）</v>
      </c>
      <c r="D110" s="126">
        <v>2</v>
      </c>
      <c r="E110" s="126">
        <v>10</v>
      </c>
      <c r="F110" s="126" t="s">
        <v>247</v>
      </c>
      <c r="G110" s="128"/>
      <c r="H110" s="128"/>
      <c r="I110" s="127" t="s">
        <v>136</v>
      </c>
      <c r="J110" s="128"/>
      <c r="K110" s="128"/>
      <c r="L110" s="127" t="s">
        <v>136</v>
      </c>
      <c r="M110" s="128"/>
      <c r="N110" s="128"/>
      <c r="O110" s="127" t="s">
        <v>136</v>
      </c>
      <c r="P110" s="128"/>
      <c r="Q110" s="128"/>
      <c r="R110" s="127" t="s">
        <v>136</v>
      </c>
      <c r="S110" s="128"/>
      <c r="T110" s="128"/>
    </row>
    <row r="111" spans="1:20" ht="13.9" customHeight="1">
      <c r="A111" s="124">
        <v>109</v>
      </c>
      <c r="B111" s="125" t="s">
        <v>244</v>
      </c>
      <c r="C111" s="125" t="str">
        <f>VLOOKUP(B111, '[1]Summary (from 2018 Autumn)'!$E$5:$F$136, 2, FALSE)</f>
        <v>高級傳譯</v>
      </c>
      <c r="D111" s="126">
        <v>2</v>
      </c>
      <c r="E111" s="126">
        <v>10</v>
      </c>
      <c r="F111" s="126" t="s">
        <v>248</v>
      </c>
      <c r="G111" s="127" t="s">
        <v>136</v>
      </c>
      <c r="H111" s="127"/>
      <c r="I111" s="128"/>
      <c r="J111" s="128"/>
      <c r="K111" s="128"/>
      <c r="L111" s="127" t="s">
        <v>136</v>
      </c>
      <c r="M111" s="128"/>
      <c r="N111" s="128"/>
      <c r="O111" s="128"/>
      <c r="P111" s="127" t="s">
        <v>136</v>
      </c>
      <c r="Q111" s="127"/>
      <c r="R111" s="128"/>
      <c r="S111" s="128"/>
      <c r="T111" s="128"/>
    </row>
    <row r="112" spans="1:20" ht="13.15" customHeight="1">
      <c r="A112" s="124">
        <v>110</v>
      </c>
      <c r="B112" s="125" t="s">
        <v>245</v>
      </c>
      <c r="C112" s="125" t="str">
        <f>VLOOKUP(B112, '[1]Summary (from 2018 Autumn)'!$E$5:$F$136, 2, FALSE)</f>
        <v>翻譯專題研究</v>
      </c>
      <c r="D112" s="126">
        <v>2</v>
      </c>
      <c r="E112" s="126">
        <v>10</v>
      </c>
      <c r="F112" s="126" t="s">
        <v>248</v>
      </c>
      <c r="G112" s="128"/>
      <c r="H112" s="128"/>
      <c r="I112" s="127" t="s">
        <v>136</v>
      </c>
      <c r="J112" s="128"/>
      <c r="K112" s="128"/>
      <c r="L112" s="128"/>
      <c r="M112" s="127" t="s">
        <v>136</v>
      </c>
      <c r="N112" s="127"/>
      <c r="O112" s="128"/>
      <c r="P112" s="128"/>
      <c r="Q112" s="128"/>
      <c r="R112" s="127" t="s">
        <v>136</v>
      </c>
      <c r="S112" s="128"/>
      <c r="T112" s="128"/>
    </row>
  </sheetData>
  <autoFilter ref="A2:S112"/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Study Plan Template</vt:lpstr>
      <vt:lpstr>Study Progression Schedule </vt:lpstr>
      <vt:lpstr>Study Progression Schedule (2)</vt:lpstr>
      <vt:lpstr>Course Enrollment Guide 科目註冊指引</vt:lpstr>
      <vt:lpstr>建議科目註冊計劃</vt:lpstr>
      <vt:lpstr>科目開設時間表</vt:lpstr>
      <vt:lpstr>學業規劃表</vt:lpstr>
      <vt:lpstr>所有科目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CHOI Bik Yee</dc:creator>
  <cp:lastModifiedBy>ouhk</cp:lastModifiedBy>
  <cp:lastPrinted>2022-04-01T03:03:38Z</cp:lastPrinted>
  <dcterms:created xsi:type="dcterms:W3CDTF">2022-03-23T04:50:45Z</dcterms:created>
  <dcterms:modified xsi:type="dcterms:W3CDTF">2026-06-23T09:10:41Z</dcterms:modified>
</cp:coreProperties>
</file>