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docx" ContentType="application/vnd.openxmlformats-officedocument.wordprocessingml.document"/>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data\Desktop\Course Enrolment Guide\2022\A&amp;SS\BSSCLESM2\"/>
    </mc:Choice>
  </mc:AlternateContent>
  <bookViews>
    <workbookView xWindow="-110" yWindow="-110" windowWidth="30930" windowHeight="16890" firstSheet="3" activeTab="3"/>
  </bookViews>
  <sheets>
    <sheet name="Study Plan Template" sheetId="2" state="hidden" r:id="rId1"/>
    <sheet name="Study Progression Schedule " sheetId="5" state="hidden" r:id="rId2"/>
    <sheet name="Study Progression Schedule (2)" sheetId="6" state="hidden" r:id="rId3"/>
    <sheet name="Course Enrollment Guide 科目註冊指引" sheetId="9" r:id="rId4"/>
    <sheet name="建議科目註冊計劃" sheetId="7" r:id="rId5"/>
    <sheet name="科目開設時間表" sheetId="3" r:id="rId6"/>
    <sheet name="學業規劃表" sheetId="4" r:id="rId7"/>
    <sheet name="All Courses" sheetId="8" state="hidden" r:id="rId8"/>
  </sheets>
  <externalReferences>
    <externalReference r:id="rId9"/>
    <externalReference r:id="rId10"/>
  </externalReferences>
  <definedNames>
    <definedName name="_xlnm._FilterDatabase" localSheetId="7" hidden="1">'All Courses'!$A$2:$S$118</definedName>
    <definedName name="_xlnm._FilterDatabase" localSheetId="1" hidden="1">'Study Progression Schedule '!$B$2:$K$71</definedName>
    <definedName name="_xlnm._FilterDatabase" localSheetId="2" hidden="1">'Study Progression Schedule (2)'!$B$2:$K$71</definedName>
    <definedName name="_xlnm._FilterDatabase" localSheetId="4" hidden="1">建議科目註冊計劃!$B$3:$K$76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40" i="4" l="1"/>
  <c r="G40" i="4"/>
  <c r="F40" i="4"/>
  <c r="H39" i="4"/>
  <c r="G39" i="4"/>
  <c r="F39" i="4"/>
  <c r="H38" i="4"/>
  <c r="G38" i="4"/>
  <c r="F38" i="4"/>
  <c r="H37" i="4"/>
  <c r="G37" i="4"/>
  <c r="F37" i="4"/>
  <c r="H36" i="4"/>
  <c r="G36" i="4"/>
  <c r="F36" i="4"/>
  <c r="U37" i="3" l="1"/>
  <c r="T37" i="3"/>
  <c r="S37" i="3"/>
  <c r="R37" i="3"/>
  <c r="Q37" i="3"/>
  <c r="P37" i="3"/>
  <c r="O37" i="3"/>
  <c r="N37" i="3"/>
  <c r="M37" i="3"/>
  <c r="L37" i="3"/>
  <c r="K37" i="3"/>
  <c r="J37" i="3"/>
  <c r="I37" i="3"/>
  <c r="H37" i="3"/>
  <c r="G37" i="3"/>
  <c r="U36" i="3"/>
  <c r="T36" i="3"/>
  <c r="S36" i="3"/>
  <c r="R36" i="3"/>
  <c r="Q36" i="3"/>
  <c r="P36" i="3"/>
  <c r="O36" i="3"/>
  <c r="N36" i="3"/>
  <c r="M36" i="3"/>
  <c r="L36" i="3"/>
  <c r="K36" i="3"/>
  <c r="J36" i="3"/>
  <c r="I36" i="3"/>
  <c r="H36" i="3"/>
  <c r="G36" i="3"/>
  <c r="F36" i="3"/>
  <c r="E36" i="3"/>
  <c r="U35" i="3"/>
  <c r="T35" i="3"/>
  <c r="S35" i="3"/>
  <c r="R35" i="3"/>
  <c r="Q35" i="3"/>
  <c r="P35" i="3"/>
  <c r="O35" i="3"/>
  <c r="N35" i="3"/>
  <c r="M35" i="3"/>
  <c r="L35" i="3"/>
  <c r="K35" i="3"/>
  <c r="J35" i="3"/>
  <c r="I35" i="3"/>
  <c r="H35" i="3"/>
  <c r="G35" i="3"/>
  <c r="F35" i="3"/>
  <c r="E35" i="3"/>
  <c r="U34" i="3"/>
  <c r="T34" i="3"/>
  <c r="S34" i="3"/>
  <c r="R34" i="3"/>
  <c r="Q34" i="3"/>
  <c r="P34" i="3"/>
  <c r="O34" i="3"/>
  <c r="N34" i="3"/>
  <c r="M34" i="3"/>
  <c r="L34" i="3"/>
  <c r="K34" i="3"/>
  <c r="J34" i="3"/>
  <c r="I34" i="3"/>
  <c r="H34" i="3"/>
  <c r="G34" i="3"/>
  <c r="F34" i="3"/>
  <c r="E34" i="3"/>
  <c r="U33" i="3"/>
  <c r="T33" i="3"/>
  <c r="S33" i="3"/>
  <c r="R33" i="3"/>
  <c r="Q33" i="3"/>
  <c r="P33" i="3"/>
  <c r="O33" i="3"/>
  <c r="N33" i="3"/>
  <c r="M33" i="3"/>
  <c r="L33" i="3"/>
  <c r="K33" i="3"/>
  <c r="J33" i="3"/>
  <c r="I33" i="3"/>
  <c r="H33" i="3"/>
  <c r="G33" i="3"/>
  <c r="F33" i="3"/>
  <c r="E33" i="3"/>
  <c r="H31" i="4" l="1"/>
  <c r="G31" i="4"/>
  <c r="H30" i="4"/>
  <c r="G30" i="4"/>
  <c r="H29" i="4"/>
  <c r="G29" i="4"/>
  <c r="H28" i="4"/>
  <c r="G28" i="4"/>
  <c r="H27" i="4"/>
  <c r="G27" i="4"/>
  <c r="H25" i="4"/>
  <c r="G25" i="4"/>
  <c r="H24" i="4"/>
  <c r="G24" i="4"/>
  <c r="H23" i="4"/>
  <c r="G23" i="4"/>
  <c r="H22" i="4"/>
  <c r="G22" i="4"/>
  <c r="H19" i="4"/>
  <c r="G19" i="4"/>
  <c r="H18" i="4"/>
  <c r="G18" i="4"/>
  <c r="H17" i="4"/>
  <c r="G17" i="4"/>
  <c r="H13" i="4"/>
  <c r="G13" i="4"/>
  <c r="H12" i="4"/>
  <c r="G12" i="4"/>
  <c r="H11" i="4"/>
  <c r="G11" i="4"/>
  <c r="H8" i="4"/>
  <c r="G8" i="4"/>
  <c r="H7" i="4"/>
  <c r="G7" i="4"/>
  <c r="F41" i="7"/>
  <c r="E41" i="7"/>
  <c r="F40" i="7"/>
  <c r="E40" i="7"/>
  <c r="F39" i="7"/>
  <c r="E39" i="7"/>
  <c r="E35" i="7"/>
  <c r="E34" i="7"/>
  <c r="E33" i="7"/>
  <c r="E25" i="7"/>
  <c r="E24" i="7"/>
  <c r="F23" i="7"/>
  <c r="E23" i="7"/>
  <c r="F20" i="7"/>
  <c r="E20" i="7"/>
  <c r="F19" i="7"/>
  <c r="E19" i="7"/>
  <c r="E18" i="7"/>
  <c r="E12" i="7"/>
  <c r="F11" i="7"/>
  <c r="E11" i="7"/>
  <c r="E10" i="7"/>
  <c r="E7" i="7"/>
  <c r="F6" i="7"/>
  <c r="E6" i="7"/>
  <c r="F5" i="7"/>
  <c r="E5" i="7"/>
  <c r="U38" i="3"/>
  <c r="T38" i="3"/>
  <c r="S38" i="3"/>
  <c r="R38" i="3"/>
  <c r="Q38" i="3"/>
  <c r="P38" i="3"/>
  <c r="O38" i="3"/>
  <c r="N38" i="3"/>
  <c r="M38" i="3"/>
  <c r="L38" i="3"/>
  <c r="K38" i="3"/>
  <c r="J38" i="3"/>
  <c r="I38" i="3"/>
  <c r="H38" i="3"/>
  <c r="G38" i="3"/>
  <c r="U32" i="3"/>
  <c r="T32" i="3"/>
  <c r="S32" i="3"/>
  <c r="R32" i="3"/>
  <c r="Q32" i="3"/>
  <c r="P32" i="3"/>
  <c r="O32" i="3"/>
  <c r="N32" i="3"/>
  <c r="M32" i="3"/>
  <c r="L32" i="3"/>
  <c r="K32" i="3"/>
  <c r="J32" i="3"/>
  <c r="I32" i="3"/>
  <c r="H32" i="3"/>
  <c r="G32" i="3"/>
  <c r="F32" i="3"/>
  <c r="E32" i="3"/>
  <c r="U31" i="3"/>
  <c r="T31" i="3"/>
  <c r="S31" i="3"/>
  <c r="R31" i="3"/>
  <c r="Q31" i="3"/>
  <c r="P31" i="3"/>
  <c r="O31" i="3"/>
  <c r="N31" i="3"/>
  <c r="M31" i="3"/>
  <c r="L31" i="3"/>
  <c r="K31" i="3"/>
  <c r="J31" i="3"/>
  <c r="I31" i="3"/>
  <c r="H31" i="3"/>
  <c r="G31" i="3"/>
  <c r="F31" i="3"/>
  <c r="E31" i="3"/>
  <c r="U30" i="3"/>
  <c r="T30" i="3"/>
  <c r="S30" i="3"/>
  <c r="R30" i="3"/>
  <c r="Q30" i="3"/>
  <c r="P30" i="3"/>
  <c r="O30" i="3"/>
  <c r="N30" i="3"/>
  <c r="M30" i="3"/>
  <c r="L30" i="3"/>
  <c r="K30" i="3"/>
  <c r="J30" i="3"/>
  <c r="I30" i="3"/>
  <c r="H30" i="3"/>
  <c r="G30" i="3"/>
  <c r="F30" i="3"/>
  <c r="E30" i="3"/>
  <c r="U29" i="3"/>
  <c r="T29" i="3"/>
  <c r="S29" i="3"/>
  <c r="R29" i="3"/>
  <c r="Q29" i="3"/>
  <c r="P29" i="3"/>
  <c r="O29" i="3"/>
  <c r="N29" i="3"/>
  <c r="M29" i="3"/>
  <c r="L29" i="3"/>
  <c r="K29" i="3"/>
  <c r="J29" i="3"/>
  <c r="I29" i="3"/>
  <c r="H29" i="3"/>
  <c r="G29" i="3"/>
  <c r="F29" i="3"/>
  <c r="E29" i="3"/>
  <c r="U28" i="3"/>
  <c r="T28" i="3"/>
  <c r="S28" i="3"/>
  <c r="R28" i="3"/>
  <c r="Q28" i="3"/>
  <c r="P28" i="3"/>
  <c r="O28" i="3"/>
  <c r="N28" i="3"/>
  <c r="M28" i="3"/>
  <c r="L28" i="3"/>
  <c r="K28" i="3"/>
  <c r="J28" i="3"/>
  <c r="I28" i="3"/>
  <c r="H28" i="3"/>
  <c r="G28" i="3"/>
  <c r="U27" i="3"/>
  <c r="T27" i="3"/>
  <c r="S27" i="3"/>
  <c r="R27" i="3"/>
  <c r="Q27" i="3"/>
  <c r="P27" i="3"/>
  <c r="O27" i="3"/>
  <c r="N27" i="3"/>
  <c r="M27" i="3"/>
  <c r="L27" i="3"/>
  <c r="K27" i="3"/>
  <c r="J27" i="3"/>
  <c r="I27" i="3"/>
  <c r="H27" i="3"/>
  <c r="G27" i="3"/>
  <c r="F27" i="3"/>
  <c r="E27" i="3"/>
  <c r="U26" i="3"/>
  <c r="T26" i="3"/>
  <c r="S26" i="3"/>
  <c r="R26" i="3"/>
  <c r="Q26" i="3"/>
  <c r="P26" i="3"/>
  <c r="O26" i="3"/>
  <c r="N26" i="3"/>
  <c r="M26" i="3"/>
  <c r="L26" i="3"/>
  <c r="K26" i="3"/>
  <c r="J26" i="3"/>
  <c r="I26" i="3"/>
  <c r="H26" i="3"/>
  <c r="G26" i="3"/>
  <c r="F26" i="3"/>
  <c r="E26" i="3"/>
  <c r="U25" i="3"/>
  <c r="T25" i="3"/>
  <c r="S25" i="3"/>
  <c r="R25" i="3"/>
  <c r="Q25" i="3"/>
  <c r="P25" i="3"/>
  <c r="O25" i="3"/>
  <c r="N25" i="3"/>
  <c r="M25" i="3"/>
  <c r="L25" i="3"/>
  <c r="K25" i="3"/>
  <c r="J25" i="3"/>
  <c r="I25" i="3"/>
  <c r="H25" i="3"/>
  <c r="G25" i="3"/>
  <c r="F25" i="3"/>
  <c r="E25" i="3"/>
  <c r="U24" i="3"/>
  <c r="T24" i="3"/>
  <c r="S24" i="3"/>
  <c r="R24" i="3"/>
  <c r="Q24" i="3"/>
  <c r="P24" i="3"/>
  <c r="O24" i="3"/>
  <c r="N24" i="3"/>
  <c r="M24" i="3"/>
  <c r="L24" i="3"/>
  <c r="K24" i="3"/>
  <c r="J24" i="3"/>
  <c r="I24" i="3"/>
  <c r="H24" i="3"/>
  <c r="G24" i="3"/>
  <c r="F24" i="3"/>
  <c r="E24" i="3"/>
  <c r="U23" i="3"/>
  <c r="T23" i="3"/>
  <c r="S23" i="3"/>
  <c r="R23" i="3"/>
  <c r="Q23" i="3"/>
  <c r="P23" i="3"/>
  <c r="O23" i="3"/>
  <c r="N23" i="3"/>
  <c r="M23" i="3"/>
  <c r="L23" i="3"/>
  <c r="K23" i="3"/>
  <c r="J23" i="3"/>
  <c r="I23" i="3"/>
  <c r="H23" i="3"/>
  <c r="G23" i="3"/>
  <c r="U22" i="3"/>
  <c r="T22" i="3"/>
  <c r="S22" i="3"/>
  <c r="R22" i="3"/>
  <c r="Q22" i="3"/>
  <c r="P22" i="3"/>
  <c r="O22" i="3"/>
  <c r="N22" i="3"/>
  <c r="M22" i="3"/>
  <c r="L22" i="3"/>
  <c r="K22" i="3"/>
  <c r="J22" i="3"/>
  <c r="I22" i="3"/>
  <c r="H22" i="3"/>
  <c r="G22" i="3"/>
  <c r="F22" i="3"/>
  <c r="E22" i="3"/>
  <c r="U21" i="3"/>
  <c r="T21" i="3"/>
  <c r="S21" i="3"/>
  <c r="R21" i="3"/>
  <c r="Q21" i="3"/>
  <c r="P21" i="3"/>
  <c r="O21" i="3"/>
  <c r="N21" i="3"/>
  <c r="M21" i="3"/>
  <c r="L21" i="3"/>
  <c r="K21" i="3"/>
  <c r="J21" i="3"/>
  <c r="I21" i="3"/>
  <c r="H21" i="3"/>
  <c r="G21" i="3"/>
  <c r="F21" i="3"/>
  <c r="E21" i="3"/>
  <c r="U20" i="3"/>
  <c r="T20" i="3"/>
  <c r="S20" i="3"/>
  <c r="R20" i="3"/>
  <c r="Q20" i="3"/>
  <c r="P20" i="3"/>
  <c r="O20" i="3"/>
  <c r="N20" i="3"/>
  <c r="M20" i="3"/>
  <c r="L20" i="3"/>
  <c r="K20" i="3"/>
  <c r="J20" i="3"/>
  <c r="I20" i="3"/>
  <c r="H20" i="3"/>
  <c r="G20" i="3"/>
  <c r="F20" i="3"/>
  <c r="E20" i="3"/>
  <c r="U19" i="3"/>
  <c r="T19" i="3"/>
  <c r="S19" i="3"/>
  <c r="R19" i="3"/>
  <c r="Q19" i="3"/>
  <c r="P19" i="3"/>
  <c r="O19" i="3"/>
  <c r="N19" i="3"/>
  <c r="M19" i="3"/>
  <c r="L19" i="3"/>
  <c r="K19" i="3"/>
  <c r="J19" i="3"/>
  <c r="I19" i="3"/>
  <c r="H19" i="3"/>
  <c r="G19" i="3"/>
  <c r="U18" i="3"/>
  <c r="T18" i="3"/>
  <c r="S18" i="3"/>
  <c r="R18" i="3"/>
  <c r="Q18" i="3"/>
  <c r="P18" i="3"/>
  <c r="O18" i="3"/>
  <c r="N18" i="3"/>
  <c r="M18" i="3"/>
  <c r="L18" i="3"/>
  <c r="K18" i="3"/>
  <c r="J18" i="3"/>
  <c r="I18" i="3"/>
  <c r="H18" i="3"/>
  <c r="G18" i="3"/>
  <c r="U17" i="3"/>
  <c r="T17" i="3"/>
  <c r="S17" i="3"/>
  <c r="R17" i="3"/>
  <c r="Q17" i="3"/>
  <c r="P17" i="3"/>
  <c r="O17" i="3"/>
  <c r="N17" i="3"/>
  <c r="M17" i="3"/>
  <c r="L17" i="3"/>
  <c r="K17" i="3"/>
  <c r="J17" i="3"/>
  <c r="I17" i="3"/>
  <c r="H17" i="3"/>
  <c r="G17" i="3"/>
  <c r="F17" i="3"/>
  <c r="E17" i="3"/>
  <c r="U16" i="3"/>
  <c r="T16" i="3"/>
  <c r="S16" i="3"/>
  <c r="R16" i="3"/>
  <c r="Q16" i="3"/>
  <c r="P16" i="3"/>
  <c r="O16" i="3"/>
  <c r="N16" i="3"/>
  <c r="M16" i="3"/>
  <c r="L16" i="3"/>
  <c r="K16" i="3"/>
  <c r="J16" i="3"/>
  <c r="I16" i="3"/>
  <c r="H16" i="3"/>
  <c r="G16" i="3"/>
  <c r="F16" i="3"/>
  <c r="E16" i="3"/>
  <c r="U15" i="3"/>
  <c r="T15" i="3"/>
  <c r="S15" i="3"/>
  <c r="R15" i="3"/>
  <c r="Q15" i="3"/>
  <c r="P15" i="3"/>
  <c r="O15" i="3"/>
  <c r="N15" i="3"/>
  <c r="M15" i="3"/>
  <c r="L15" i="3"/>
  <c r="K15" i="3"/>
  <c r="J15" i="3"/>
  <c r="I15" i="3"/>
  <c r="H15" i="3"/>
  <c r="G15" i="3"/>
  <c r="F15" i="3"/>
  <c r="E15" i="3"/>
  <c r="U14" i="3"/>
  <c r="T14" i="3"/>
  <c r="S14" i="3"/>
  <c r="R14" i="3"/>
  <c r="Q14" i="3"/>
  <c r="P14" i="3"/>
  <c r="O14" i="3"/>
  <c r="N14" i="3"/>
  <c r="M14" i="3"/>
  <c r="L14" i="3"/>
  <c r="K14" i="3"/>
  <c r="J14" i="3"/>
  <c r="I14" i="3"/>
  <c r="H14" i="3"/>
  <c r="G14" i="3"/>
  <c r="U13" i="3"/>
  <c r="T13" i="3"/>
  <c r="S13" i="3"/>
  <c r="R13" i="3"/>
  <c r="Q13" i="3"/>
  <c r="P13" i="3"/>
  <c r="O13" i="3"/>
  <c r="N13" i="3"/>
  <c r="M13" i="3"/>
  <c r="L13" i="3"/>
  <c r="K13" i="3"/>
  <c r="J13" i="3"/>
  <c r="I13" i="3"/>
  <c r="H13" i="3"/>
  <c r="G13" i="3"/>
  <c r="F13" i="3"/>
  <c r="E13" i="3"/>
  <c r="U12" i="3"/>
  <c r="T12" i="3"/>
  <c r="S12" i="3"/>
  <c r="R12" i="3"/>
  <c r="Q12" i="3"/>
  <c r="P12" i="3"/>
  <c r="O12" i="3"/>
  <c r="N12" i="3"/>
  <c r="M12" i="3"/>
  <c r="L12" i="3"/>
  <c r="K12" i="3"/>
  <c r="J12" i="3"/>
  <c r="I12" i="3"/>
  <c r="H12" i="3"/>
  <c r="G12" i="3"/>
  <c r="F12" i="3"/>
  <c r="E12" i="3"/>
  <c r="U11" i="3"/>
  <c r="T11" i="3"/>
  <c r="S11" i="3"/>
  <c r="R11" i="3"/>
  <c r="Q11" i="3"/>
  <c r="P11" i="3"/>
  <c r="O11" i="3"/>
  <c r="N11" i="3"/>
  <c r="M11" i="3"/>
  <c r="L11" i="3"/>
  <c r="K11" i="3"/>
  <c r="J11" i="3"/>
  <c r="I11" i="3"/>
  <c r="H11" i="3"/>
  <c r="G11" i="3"/>
  <c r="F11" i="3"/>
  <c r="E11" i="3"/>
  <c r="U10" i="3"/>
  <c r="T10" i="3"/>
  <c r="S10" i="3"/>
  <c r="R10" i="3"/>
  <c r="Q10" i="3"/>
  <c r="P10" i="3"/>
  <c r="O10" i="3"/>
  <c r="N10" i="3"/>
  <c r="M10" i="3"/>
  <c r="L10" i="3"/>
  <c r="K10" i="3"/>
  <c r="J10" i="3"/>
  <c r="I10" i="3"/>
  <c r="H10" i="3"/>
  <c r="G10" i="3"/>
  <c r="F10" i="3"/>
  <c r="E10" i="3"/>
  <c r="U9" i="3"/>
  <c r="T9" i="3"/>
  <c r="S9" i="3"/>
  <c r="R9" i="3"/>
  <c r="Q9" i="3"/>
  <c r="P9" i="3"/>
  <c r="O9" i="3"/>
  <c r="N9" i="3"/>
  <c r="M9" i="3"/>
  <c r="L9" i="3"/>
  <c r="K9" i="3"/>
  <c r="J9" i="3"/>
  <c r="I9" i="3"/>
  <c r="H9" i="3"/>
  <c r="G9" i="3"/>
  <c r="F9" i="3"/>
  <c r="E9" i="3"/>
  <c r="U8" i="3"/>
  <c r="T8" i="3"/>
  <c r="S8" i="3"/>
  <c r="R8" i="3"/>
  <c r="Q8" i="3"/>
  <c r="P8" i="3"/>
  <c r="O8" i="3"/>
  <c r="N8" i="3"/>
  <c r="M8" i="3"/>
  <c r="L8" i="3"/>
  <c r="K8" i="3"/>
  <c r="J8" i="3"/>
  <c r="I8" i="3"/>
  <c r="H8" i="3"/>
  <c r="G8" i="3"/>
  <c r="F8" i="3"/>
  <c r="E8" i="3"/>
  <c r="C4" i="8"/>
  <c r="C5" i="8"/>
  <c r="F11" i="4" s="1"/>
  <c r="C6" i="8"/>
  <c r="C7" i="8"/>
  <c r="C8" i="8"/>
  <c r="C9" i="8"/>
  <c r="C10" i="8"/>
  <c r="C11" i="8"/>
  <c r="C12" i="8"/>
  <c r="C13" i="8"/>
  <c r="C14" i="8"/>
  <c r="C15" i="8"/>
  <c r="C16" i="8"/>
  <c r="C17" i="8"/>
  <c r="C18" i="8"/>
  <c r="C19" i="8"/>
  <c r="C20" i="8"/>
  <c r="C21" i="8"/>
  <c r="C22" i="8"/>
  <c r="C23" i="8"/>
  <c r="C24" i="8"/>
  <c r="C25" i="8"/>
  <c r="C26" i="8"/>
  <c r="C27" i="8"/>
  <c r="C28" i="8"/>
  <c r="C29" i="8"/>
  <c r="C30" i="8"/>
  <c r="C31" i="8"/>
  <c r="C32" i="8"/>
  <c r="C33" i="8"/>
  <c r="C34" i="8"/>
  <c r="C35" i="8"/>
  <c r="C36" i="8"/>
  <c r="C37" i="8"/>
  <c r="F22" i="4" s="1"/>
  <c r="C38" i="8"/>
  <c r="D25" i="3" s="1"/>
  <c r="C39" i="8"/>
  <c r="F24" i="4" s="1"/>
  <c r="C40" i="8"/>
  <c r="F25" i="4" s="1"/>
  <c r="C41" i="8"/>
  <c r="C42" i="8"/>
  <c r="C43" i="8"/>
  <c r="C44" i="8"/>
  <c r="C45" i="8"/>
  <c r="C46" i="8"/>
  <c r="C47" i="8"/>
  <c r="C48" i="8"/>
  <c r="C49" i="8"/>
  <c r="C50" i="8"/>
  <c r="F12" i="4" s="1"/>
  <c r="C51" i="8"/>
  <c r="F13" i="4" s="1"/>
  <c r="C52" i="8"/>
  <c r="C53" i="8"/>
  <c r="C54" i="8"/>
  <c r="C55" i="8"/>
  <c r="C56" i="8"/>
  <c r="C57" i="8"/>
  <c r="C58" i="8"/>
  <c r="C59" i="8"/>
  <c r="C60" i="8"/>
  <c r="C61" i="8"/>
  <c r="C62" i="8"/>
  <c r="C63" i="8"/>
  <c r="C64" i="8"/>
  <c r="F7" i="4" s="1"/>
  <c r="C65" i="8"/>
  <c r="C66" i="8"/>
  <c r="C67" i="8"/>
  <c r="D8" i="3" s="1"/>
  <c r="C68" i="8"/>
  <c r="D24" i="7" s="1"/>
  <c r="C69" i="8"/>
  <c r="C70" i="8"/>
  <c r="C71" i="8"/>
  <c r="C72" i="8"/>
  <c r="C73" i="8"/>
  <c r="F27" i="4" s="1"/>
  <c r="C74" i="8"/>
  <c r="F28" i="4" s="1"/>
  <c r="C75" i="8"/>
  <c r="D31" i="3" s="1"/>
  <c r="C76" i="8"/>
  <c r="F30" i="4" s="1"/>
  <c r="C77" i="8"/>
  <c r="C78" i="8"/>
  <c r="C79" i="8"/>
  <c r="C80" i="8"/>
  <c r="C81" i="8"/>
  <c r="C82" i="8"/>
  <c r="C83" i="8"/>
  <c r="C84" i="8"/>
  <c r="C85" i="8"/>
  <c r="C86" i="8"/>
  <c r="C87" i="8"/>
  <c r="C88" i="8"/>
  <c r="D33" i="3" s="1"/>
  <c r="C89" i="8"/>
  <c r="D34" i="3" s="1"/>
  <c r="C90" i="8"/>
  <c r="C91" i="8"/>
  <c r="C92" i="8"/>
  <c r="C93" i="8"/>
  <c r="D35" i="3" s="1"/>
  <c r="C94" i="8"/>
  <c r="D36" i="3" s="1"/>
  <c r="C95" i="8"/>
  <c r="C96" i="8"/>
  <c r="C97" i="8"/>
  <c r="F17" i="4" s="1"/>
  <c r="C98" i="8"/>
  <c r="C99" i="8"/>
  <c r="D21" i="3" s="1"/>
  <c r="C100" i="8"/>
  <c r="C101" i="8"/>
  <c r="F19" i="4" s="1"/>
  <c r="C102" i="8"/>
  <c r="C103" i="8"/>
  <c r="C104" i="8"/>
  <c r="C105" i="8"/>
  <c r="C106" i="8"/>
  <c r="C107" i="8"/>
  <c r="C108" i="8"/>
  <c r="C109" i="8"/>
  <c r="C110" i="8"/>
  <c r="C111" i="8"/>
  <c r="C118" i="8"/>
  <c r="C3" i="8"/>
  <c r="U7" i="3"/>
  <c r="T7" i="3"/>
  <c r="S7" i="3"/>
  <c r="R7" i="3"/>
  <c r="Q7" i="3"/>
  <c r="P7" i="3"/>
  <c r="O7" i="3"/>
  <c r="N7" i="3"/>
  <c r="M7" i="3"/>
  <c r="L7" i="3"/>
  <c r="K7" i="3"/>
  <c r="J7" i="3"/>
  <c r="I7" i="3"/>
  <c r="H7" i="3"/>
  <c r="G7" i="3"/>
  <c r="F7" i="3"/>
  <c r="E7" i="3"/>
  <c r="D10" i="3" l="1"/>
  <c r="D5" i="7"/>
  <c r="D10" i="7"/>
  <c r="D34" i="7"/>
  <c r="D39" i="7"/>
  <c r="D20" i="7"/>
  <c r="D25" i="7"/>
  <c r="D33" i="7"/>
  <c r="D7" i="7"/>
  <c r="D12" i="7"/>
  <c r="D19" i="7"/>
  <c r="D41" i="7"/>
  <c r="D6" i="7"/>
  <c r="D11" i="7"/>
  <c r="D18" i="7"/>
  <c r="D23" i="7"/>
  <c r="D35" i="7"/>
  <c r="D40" i="7"/>
  <c r="D9" i="3"/>
  <c r="D11" i="3"/>
  <c r="D13" i="3"/>
  <c r="D15" i="3"/>
  <c r="D17" i="3"/>
  <c r="D20" i="3"/>
  <c r="D22" i="3"/>
  <c r="D24" i="3"/>
  <c r="D26" i="3"/>
  <c r="D30" i="3"/>
  <c r="D32" i="3"/>
  <c r="F18" i="4"/>
  <c r="F29" i="4"/>
  <c r="D7" i="3"/>
  <c r="F8" i="4"/>
  <c r="F23" i="4"/>
  <c r="D12" i="3"/>
  <c r="D16" i="3"/>
  <c r="D27" i="3"/>
  <c r="D29" i="3"/>
  <c r="F31" i="4"/>
  <c r="I72" i="7"/>
  <c r="H72" i="7"/>
  <c r="I67" i="7"/>
  <c r="H67" i="7"/>
  <c r="I60" i="7"/>
  <c r="H60" i="7"/>
  <c r="I57" i="7"/>
  <c r="H57" i="7"/>
  <c r="I52" i="7"/>
  <c r="H52" i="7"/>
  <c r="I45" i="7"/>
  <c r="H45" i="7"/>
  <c r="I42" i="7"/>
  <c r="H42" i="7"/>
  <c r="I37" i="7"/>
  <c r="H37" i="7"/>
  <c r="I30" i="7"/>
  <c r="H30" i="7"/>
  <c r="I25" i="7"/>
  <c r="H25" i="7"/>
  <c r="I21" i="7"/>
  <c r="H21" i="7"/>
  <c r="I15" i="7"/>
  <c r="H15" i="7"/>
  <c r="I12" i="7"/>
  <c r="H12" i="7"/>
  <c r="I8" i="7"/>
  <c r="H8" i="7"/>
  <c r="H76" i="7" l="1"/>
  <c r="I67" i="6"/>
  <c r="H67" i="6"/>
  <c r="I63" i="6"/>
  <c r="H63" i="6"/>
  <c r="I58" i="6"/>
  <c r="H58" i="6"/>
  <c r="I56" i="6"/>
  <c r="H56" i="6"/>
  <c r="I50" i="6"/>
  <c r="H50" i="6"/>
  <c r="I43" i="6"/>
  <c r="H43" i="6"/>
  <c r="I41" i="6"/>
  <c r="H41" i="6"/>
  <c r="I35" i="6"/>
  <c r="H35" i="6"/>
  <c r="I28" i="6"/>
  <c r="H28" i="6"/>
  <c r="I26" i="6"/>
  <c r="H26" i="6"/>
  <c r="I22" i="6"/>
  <c r="H22" i="6"/>
  <c r="I15" i="6"/>
  <c r="H15" i="6"/>
  <c r="I12" i="6"/>
  <c r="H12" i="6"/>
  <c r="I7" i="6"/>
  <c r="H7" i="6"/>
  <c r="I71" i="6" l="1"/>
  <c r="H71" i="6"/>
  <c r="H67" i="5"/>
  <c r="I58" i="5"/>
  <c r="H58" i="5"/>
  <c r="I43" i="5"/>
  <c r="H43" i="5"/>
  <c r="H28" i="5"/>
  <c r="I67" i="5"/>
  <c r="I63" i="5"/>
  <c r="H63" i="5"/>
  <c r="H56" i="5"/>
  <c r="I28" i="5"/>
  <c r="I56" i="5"/>
  <c r="I50" i="5"/>
  <c r="H50" i="5"/>
  <c r="I26" i="5"/>
  <c r="H12" i="5"/>
  <c r="I15" i="5"/>
  <c r="H15" i="5"/>
  <c r="I41" i="5"/>
  <c r="H41" i="5"/>
  <c r="I35" i="5"/>
  <c r="H35" i="5"/>
  <c r="H26" i="5"/>
  <c r="I22" i="5"/>
  <c r="H22" i="5"/>
  <c r="I12" i="5"/>
  <c r="I7" i="5"/>
  <c r="H7" i="5"/>
  <c r="I71" i="5" l="1"/>
  <c r="H71" i="5"/>
</calcChain>
</file>

<file path=xl/sharedStrings.xml><?xml version="1.0" encoding="utf-8"?>
<sst xmlns="http://schemas.openxmlformats.org/spreadsheetml/2006/main" count="1252" uniqueCount="328">
  <si>
    <t>Course code</t>
  </si>
  <si>
    <t>Course title</t>
  </si>
  <si>
    <t>Length in term(s)</t>
  </si>
  <si>
    <t xml:space="preserve">Credit </t>
  </si>
  <si>
    <t>RV</t>
  </si>
  <si>
    <t>Autumn</t>
  </si>
  <si>
    <t>Spring</t>
  </si>
  <si>
    <t>Summer</t>
  </si>
  <si>
    <t>Completion/ Planned Enrolment Term</t>
  </si>
  <si>
    <t>Study Progression Schedule (Course Enrolment Plan)</t>
  </si>
  <si>
    <t>Credits Sub-total by Term</t>
  </si>
  <si>
    <t>RV sub-total by Term</t>
  </si>
  <si>
    <t>Total Credits Required for the Programme</t>
  </si>
  <si>
    <t>Completion/ Planned 
Enrolment Term</t>
  </si>
  <si>
    <t>Course Code</t>
  </si>
  <si>
    <t>Course Title</t>
  </si>
  <si>
    <t>Study Plan</t>
  </si>
  <si>
    <t>Course Passed?</t>
  </si>
  <si>
    <t>Term</t>
  </si>
  <si>
    <t>Course</t>
  </si>
  <si>
    <t>Code</t>
  </si>
  <si>
    <t>Length</t>
  </si>
  <si>
    <t>in Terms</t>
  </si>
  <si>
    <t>Credits</t>
  </si>
  <si>
    <t>Note:</t>
  </si>
  <si>
    <t>Compulsory</t>
  </si>
  <si>
    <t>✓: Course planned for presentation in this term</t>
    <phoneticPr fontId="7" type="noConversion"/>
  </si>
  <si>
    <t>Compulsory/ Elective</t>
    <phoneticPr fontId="7" type="noConversion"/>
  </si>
  <si>
    <t>Elective</t>
  </si>
  <si>
    <t>English and Communications for Business I</t>
  </si>
  <si>
    <t>Spring</t>
    <phoneticPr fontId="7" type="noConversion"/>
  </si>
  <si>
    <r>
      <rPr>
        <b/>
        <u/>
        <sz val="11"/>
        <color theme="1"/>
        <rFont val="Calibri"/>
        <family val="2"/>
        <scheme val="minor"/>
      </rPr>
      <t>Check list of other requirements</t>
    </r>
    <r>
      <rPr>
        <b/>
        <sz val="11"/>
        <color theme="1"/>
        <rFont val="Calibri"/>
        <family val="2"/>
        <scheme val="minor"/>
      </rPr>
      <t xml:space="preserve"> </t>
    </r>
    <r>
      <rPr>
        <sz val="11"/>
        <color theme="1"/>
        <rFont val="Calibri"/>
        <family val="2"/>
        <scheme val="minor"/>
      </rPr>
      <t>(tick in the box as appropriate)</t>
    </r>
  </si>
  <si>
    <t>Label</t>
  </si>
  <si>
    <t>BUS B103</t>
  </si>
  <si>
    <t>RV from previous term(s)</t>
  </si>
  <si>
    <t>one free choice</t>
  </si>
  <si>
    <t>Year 1 Study (22/23)</t>
  </si>
  <si>
    <t>F</t>
  </si>
  <si>
    <t>BIS B123</t>
  </si>
  <si>
    <t>Business Computing Applications</t>
  </si>
  <si>
    <t>English and Communications for Business II</t>
  </si>
  <si>
    <t>BUS B104</t>
  </si>
  <si>
    <t>MGT B399</t>
  </si>
  <si>
    <t>Management Policy and Strategy</t>
  </si>
  <si>
    <t>ACT B210</t>
  </si>
  <si>
    <t>Introduction to Accounting</t>
  </si>
  <si>
    <t>BUS B273</t>
  </si>
  <si>
    <t>Quantitative Analysis for Business</t>
  </si>
  <si>
    <t>ECON A231</t>
  </si>
  <si>
    <t>ECON A232</t>
  </si>
  <si>
    <t>Introduction to Microeconomics</t>
  </si>
  <si>
    <t>Introduction to Macroeconomics</t>
  </si>
  <si>
    <t>FIN B280</t>
  </si>
  <si>
    <t>Introduction to Financial Management</t>
  </si>
  <si>
    <t>LAW B262</t>
  </si>
  <si>
    <t>Business Law I</t>
  </si>
  <si>
    <t>Principles and Practices of Management</t>
  </si>
  <si>
    <t>MKT B250</t>
  </si>
  <si>
    <t>Introduction to Marketing</t>
  </si>
  <si>
    <t>ACT B304</t>
  </si>
  <si>
    <t>Accounting Information Systems</t>
  </si>
  <si>
    <t>ACT B313</t>
  </si>
  <si>
    <t>Management and Cost Accounting</t>
  </si>
  <si>
    <t>ACT B331</t>
  </si>
  <si>
    <t>ACT B332</t>
  </si>
  <si>
    <t>Company Accounting I</t>
  </si>
  <si>
    <t>Company Accounting II</t>
  </si>
  <si>
    <t>Advanced Management Accounting</t>
  </si>
  <si>
    <t>Advanced Financial Reporting and Analysis I</t>
  </si>
  <si>
    <t>ACT B414</t>
  </si>
  <si>
    <t>ACT B416</t>
  </si>
  <si>
    <t>ACT B417</t>
  </si>
  <si>
    <t>Taxation I</t>
  </si>
  <si>
    <t>Auditing I</t>
  </si>
  <si>
    <t>Auditing II</t>
  </si>
  <si>
    <t>BUS B368</t>
  </si>
  <si>
    <t>Business Issues and Ethics</t>
  </si>
  <si>
    <t>LAW B333</t>
  </si>
  <si>
    <t>Company Law I</t>
  </si>
  <si>
    <t>ACT B415</t>
  </si>
  <si>
    <t>Taxation II</t>
  </si>
  <si>
    <t>FIN B388</t>
  </si>
  <si>
    <t>Banking System</t>
  </si>
  <si>
    <t>Global Issues in Management</t>
  </si>
  <si>
    <t>CD</t>
  </si>
  <si>
    <t>Year 2 Study (23/24)</t>
  </si>
  <si>
    <t>MGT B240</t>
  </si>
  <si>
    <t>ACC</t>
  </si>
  <si>
    <t>Year 3 Study (24/25)</t>
  </si>
  <si>
    <t>ACT B405</t>
  </si>
  <si>
    <t>IB B397</t>
  </si>
  <si>
    <t>ACT B407</t>
  </si>
  <si>
    <t>BUS</t>
  </si>
  <si>
    <t>Year 4 Study (25/26)</t>
  </si>
  <si>
    <t>Year 5 Study (26/27)</t>
  </si>
  <si>
    <t>* denotes courses not offer every year</t>
  </si>
  <si>
    <t>Enter Completion/ Planned Enrolment Term below</t>
  </si>
  <si>
    <t>Year 1 Study (2022/23)</t>
  </si>
  <si>
    <t>Year 2 Study (2023/24)</t>
  </si>
  <si>
    <t>Year 3 Study (2024/25)</t>
  </si>
  <si>
    <t>Year 4 Study (2025/26)</t>
  </si>
  <si>
    <t>Study Progression Plan for Course Enrolment</t>
  </si>
  <si>
    <t>Registration Value (RV)</t>
    <phoneticPr fontId="7" type="noConversion"/>
  </si>
  <si>
    <t>The University will follow the planned course presentation schedule as far as possible but may make changes if necessary.  Please check back often for the most up to date information.</t>
    <phoneticPr fontId="7" type="noConversion"/>
  </si>
  <si>
    <t>Planned Course Presentation Schedule (as of XX-April-2022)</t>
  </si>
  <si>
    <t>Credits 
Sub-total by Term</t>
  </si>
  <si>
    <t>1st Year of Study (2022/23)</t>
  </si>
  <si>
    <t>2nd year of Study (2023/24)</t>
  </si>
  <si>
    <t>3rd Year of Study (2024/25)</t>
  </si>
  <si>
    <t>4th Year of Study (2025/26)</t>
  </si>
  <si>
    <t>5th Year of Study (26/27)</t>
  </si>
  <si>
    <t>Recommended Year of study</t>
  </si>
  <si>
    <t>Offer Term</t>
  </si>
  <si>
    <t>Remarks</t>
  </si>
  <si>
    <t>Foundation level &lt;= 40 credits</t>
  </si>
  <si>
    <t>Note: Columns with blue filled are to be completed by student</t>
  </si>
  <si>
    <t>Note: Column with yellow filled for students' use</t>
  </si>
  <si>
    <t>Note: Registration Value (RV) equals credits divided by length in terms</t>
  </si>
  <si>
    <t>Offering schedule of 5-credit DL Courses in A&amp;SS</t>
  </si>
  <si>
    <r>
      <rPr>
        <b/>
        <sz val="9"/>
        <rFont val="Times New Roman"/>
        <family val="1"/>
      </rPr>
      <t>Course code</t>
    </r>
  </si>
  <si>
    <r>
      <rPr>
        <b/>
        <sz val="9"/>
        <rFont val="Times New Roman"/>
        <family val="1"/>
      </rPr>
      <t>Length (terms)</t>
    </r>
  </si>
  <si>
    <r>
      <rPr>
        <b/>
        <sz val="9"/>
        <rFont val="Times New Roman"/>
        <family val="1"/>
      </rPr>
      <t>Credits</t>
    </r>
  </si>
  <si>
    <r>
      <rPr>
        <sz val="9"/>
        <rFont val="Times New Roman"/>
        <family val="1"/>
      </rPr>
      <t>Spr 23</t>
    </r>
  </si>
  <si>
    <t>Sum 23</t>
  </si>
  <si>
    <r>
      <rPr>
        <sz val="9"/>
        <rFont val="Times New Roman"/>
        <family val="1"/>
      </rPr>
      <t>Aut 23</t>
    </r>
  </si>
  <si>
    <r>
      <rPr>
        <sz val="9"/>
        <rFont val="Times New Roman"/>
        <family val="1"/>
      </rPr>
      <t>Spr 24</t>
    </r>
  </si>
  <si>
    <t>Sum 24</t>
  </si>
  <si>
    <r>
      <rPr>
        <sz val="9"/>
        <rFont val="Times New Roman"/>
        <family val="1"/>
      </rPr>
      <t>Aut 24</t>
    </r>
  </si>
  <si>
    <r>
      <rPr>
        <sz val="9"/>
        <rFont val="Times New Roman"/>
        <family val="1"/>
      </rPr>
      <t>Spr 25</t>
    </r>
  </si>
  <si>
    <t>Sum 25</t>
  </si>
  <si>
    <r>
      <rPr>
        <sz val="9"/>
        <rFont val="Times New Roman"/>
        <family val="1"/>
      </rPr>
      <t>Aut 25</t>
    </r>
  </si>
  <si>
    <r>
      <rPr>
        <sz val="9"/>
        <rFont val="Times New Roman"/>
        <family val="1"/>
      </rPr>
      <t>Spr 26</t>
    </r>
  </si>
  <si>
    <t>Sum 26</t>
  </si>
  <si>
    <r>
      <rPr>
        <sz val="9"/>
        <rFont val="Times New Roman"/>
        <family val="1"/>
      </rPr>
      <t>Aut 26</t>
    </r>
  </si>
  <si>
    <r>
      <rPr>
        <sz val="9"/>
        <rFont val="Times New Roman"/>
        <family val="1"/>
      </rPr>
      <t>Spr 27</t>
    </r>
  </si>
  <si>
    <t>Sum 27</t>
  </si>
  <si>
    <r>
      <rPr>
        <sz val="9"/>
        <rFont val="Times New Roman"/>
        <family val="1"/>
      </rPr>
      <t>CHIN A162C</t>
    </r>
  </si>
  <si>
    <r>
      <rPr>
        <sz val="8"/>
        <rFont val="Times New Roman"/>
        <family val="1"/>
      </rPr>
      <t>√</t>
    </r>
  </si>
  <si>
    <r>
      <rPr>
        <sz val="9"/>
        <rFont val="Times New Roman"/>
        <family val="1"/>
      </rPr>
      <t>CHIN A163C</t>
    </r>
  </si>
  <si>
    <r>
      <rPr>
        <sz val="9"/>
        <rFont val="Times New Roman"/>
        <family val="1"/>
      </rPr>
      <t>CHIN A171C</t>
    </r>
  </si>
  <si>
    <r>
      <rPr>
        <sz val="9"/>
        <rFont val="Times New Roman"/>
        <family val="1"/>
      </rPr>
      <t>CHIN A172C</t>
    </r>
  </si>
  <si>
    <r>
      <rPr>
        <sz val="9"/>
        <rFont val="Times New Roman"/>
        <family val="1"/>
      </rPr>
      <t>CHIN A202C</t>
    </r>
  </si>
  <si>
    <r>
      <rPr>
        <sz val="9"/>
        <rFont val="Times New Roman"/>
        <family val="1"/>
      </rPr>
      <t>CHIN A213C</t>
    </r>
  </si>
  <si>
    <r>
      <rPr>
        <sz val="9"/>
        <rFont val="Times New Roman"/>
        <family val="1"/>
      </rPr>
      <t>CHIN A240C</t>
    </r>
  </si>
  <si>
    <r>
      <rPr>
        <sz val="9"/>
        <rFont val="Times New Roman"/>
        <family val="1"/>
      </rPr>
      <t>CHIN A264C</t>
    </r>
  </si>
  <si>
    <r>
      <rPr>
        <sz val="9"/>
        <rFont val="Times New Roman"/>
        <family val="1"/>
      </rPr>
      <t>CHIN A265C</t>
    </r>
  </si>
  <si>
    <r>
      <rPr>
        <sz val="9"/>
        <rFont val="Times New Roman"/>
        <family val="1"/>
      </rPr>
      <t>CHIN A270C</t>
    </r>
  </si>
  <si>
    <r>
      <rPr>
        <sz val="9"/>
        <rFont val="Times New Roman"/>
        <family val="1"/>
      </rPr>
      <t>CHIN A272C</t>
    </r>
  </si>
  <si>
    <r>
      <rPr>
        <sz val="9"/>
        <rFont val="Times New Roman"/>
        <family val="1"/>
      </rPr>
      <t>CHIN A273C</t>
    </r>
  </si>
  <si>
    <r>
      <rPr>
        <sz val="9"/>
        <rFont val="Times New Roman"/>
        <family val="1"/>
      </rPr>
      <t>CHIN A274C</t>
    </r>
  </si>
  <si>
    <r>
      <rPr>
        <sz val="9"/>
        <rFont val="Times New Roman"/>
        <family val="1"/>
      </rPr>
      <t>CHIN A281C</t>
    </r>
  </si>
  <si>
    <r>
      <rPr>
        <sz val="9"/>
        <rFont val="Times New Roman"/>
        <family val="1"/>
      </rPr>
      <t>CHIN A282C</t>
    </r>
  </si>
  <si>
    <r>
      <rPr>
        <sz val="9"/>
        <rFont val="Times New Roman"/>
        <family val="1"/>
      </rPr>
      <t>CHIN A291C</t>
    </r>
  </si>
  <si>
    <r>
      <rPr>
        <sz val="9"/>
        <rFont val="Times New Roman"/>
        <family val="1"/>
      </rPr>
      <t>CHIN A293C</t>
    </r>
  </si>
  <si>
    <r>
      <rPr>
        <sz val="9"/>
        <rFont val="Times New Roman"/>
        <family val="1"/>
      </rPr>
      <t>CHIN A350C</t>
    </r>
  </si>
  <si>
    <r>
      <rPr>
        <sz val="9"/>
        <rFont val="Times New Roman"/>
        <family val="1"/>
      </rPr>
      <t>CHIN A360C</t>
    </r>
  </si>
  <si>
    <r>
      <rPr>
        <sz val="9"/>
        <rFont val="Times New Roman"/>
        <family val="1"/>
      </rPr>
      <t>CHIN A361C</t>
    </r>
  </si>
  <si>
    <r>
      <rPr>
        <sz val="9"/>
        <rFont val="Times New Roman"/>
        <family val="1"/>
      </rPr>
      <t>CHIN A362C</t>
    </r>
  </si>
  <si>
    <r>
      <rPr>
        <sz val="9"/>
        <rFont val="Times New Roman"/>
        <family val="1"/>
      </rPr>
      <t>CHIN A366C</t>
    </r>
  </si>
  <si>
    <r>
      <rPr>
        <sz val="9"/>
        <rFont val="Times New Roman"/>
        <family val="1"/>
      </rPr>
      <t>CHIN A371C</t>
    </r>
  </si>
  <si>
    <r>
      <rPr>
        <sz val="9"/>
        <rFont val="Times New Roman"/>
        <family val="1"/>
      </rPr>
      <t>CHIN A372C</t>
    </r>
  </si>
  <si>
    <r>
      <rPr>
        <sz val="9"/>
        <rFont val="Times New Roman"/>
        <family val="1"/>
      </rPr>
      <t>CHIN A373B</t>
    </r>
  </si>
  <si>
    <r>
      <rPr>
        <sz val="9"/>
        <rFont val="Times New Roman"/>
        <family val="1"/>
      </rPr>
      <t>CHIN A381C</t>
    </r>
  </si>
  <si>
    <r>
      <rPr>
        <sz val="9"/>
        <rFont val="Times New Roman"/>
        <family val="1"/>
      </rPr>
      <t>CHIN A383C</t>
    </r>
  </si>
  <si>
    <r>
      <rPr>
        <sz val="9"/>
        <rFont val="Times New Roman"/>
        <family val="1"/>
      </rPr>
      <t>CHIN A384C</t>
    </r>
  </si>
  <si>
    <r>
      <rPr>
        <sz val="9"/>
        <rFont val="Times New Roman"/>
        <family val="1"/>
      </rPr>
      <t>CHIN A391C</t>
    </r>
  </si>
  <si>
    <r>
      <rPr>
        <sz val="9"/>
        <rFont val="Times New Roman"/>
        <family val="1"/>
      </rPr>
      <t>CHIN A392C</t>
    </r>
  </si>
  <si>
    <r>
      <rPr>
        <sz val="9"/>
        <rFont val="Times New Roman"/>
        <family val="1"/>
      </rPr>
      <t>CHST A303C</t>
    </r>
  </si>
  <si>
    <r>
      <rPr>
        <sz val="9"/>
        <rFont val="Times New Roman"/>
        <family val="1"/>
      </rPr>
      <t>CHST A304C</t>
    </r>
  </si>
  <si>
    <r>
      <rPr>
        <sz val="9"/>
        <rFont val="Times New Roman"/>
        <family val="1"/>
      </rPr>
      <t>ECON A202C</t>
    </r>
  </si>
  <si>
    <r>
      <rPr>
        <sz val="9"/>
        <rFont val="Times New Roman"/>
        <family val="1"/>
      </rPr>
      <t>ECON A203</t>
    </r>
  </si>
  <si>
    <r>
      <rPr>
        <sz val="9"/>
        <rFont val="Times New Roman"/>
        <family val="1"/>
      </rPr>
      <t>ECON A231</t>
    </r>
  </si>
  <si>
    <r>
      <rPr>
        <sz val="9"/>
        <rFont val="Times New Roman"/>
        <family val="1"/>
      </rPr>
      <t>ECON A231C</t>
    </r>
  </si>
  <si>
    <r>
      <rPr>
        <sz val="9"/>
        <rFont val="Times New Roman"/>
        <family val="1"/>
      </rPr>
      <t>ECON A232</t>
    </r>
  </si>
  <si>
    <r>
      <rPr>
        <sz val="9"/>
        <rFont val="Times New Roman"/>
        <family val="1"/>
      </rPr>
      <t>ECON A232C</t>
    </r>
  </si>
  <si>
    <r>
      <rPr>
        <sz val="9"/>
        <rFont val="Times New Roman"/>
        <family val="1"/>
      </rPr>
      <t>ECON A305</t>
    </r>
  </si>
  <si>
    <r>
      <rPr>
        <sz val="9"/>
        <rFont val="Times New Roman"/>
        <family val="1"/>
      </rPr>
      <t>ECON A311</t>
    </r>
  </si>
  <si>
    <r>
      <rPr>
        <sz val="9"/>
        <rFont val="Times New Roman"/>
        <family val="1"/>
      </rPr>
      <t>ECON A312</t>
    </r>
  </si>
  <si>
    <r>
      <rPr>
        <sz val="9"/>
        <rFont val="Times New Roman"/>
        <family val="1"/>
      </rPr>
      <t>ECON A313</t>
    </r>
  </si>
  <si>
    <r>
      <rPr>
        <sz val="9"/>
        <rFont val="Times New Roman"/>
        <family val="1"/>
      </rPr>
      <t>ECON A314</t>
    </r>
  </si>
  <si>
    <r>
      <rPr>
        <sz val="9"/>
        <rFont val="Times New Roman"/>
        <family val="1"/>
      </rPr>
      <t>ECON A316</t>
    </r>
  </si>
  <si>
    <r>
      <rPr>
        <sz val="9"/>
        <rFont val="Times New Roman"/>
        <family val="1"/>
      </rPr>
      <t>ECON A317</t>
    </r>
  </si>
  <si>
    <r>
      <rPr>
        <sz val="9"/>
        <rFont val="Times New Roman"/>
        <family val="1"/>
      </rPr>
      <t>ECON A318</t>
    </r>
  </si>
  <si>
    <r>
      <rPr>
        <sz val="9"/>
        <rFont val="Times New Roman"/>
        <family val="1"/>
      </rPr>
      <t>ENGL A090</t>
    </r>
  </si>
  <si>
    <r>
      <rPr>
        <sz val="9"/>
        <rFont val="Times New Roman"/>
        <family val="1"/>
      </rPr>
      <t>ENGL A101</t>
    </r>
  </si>
  <si>
    <r>
      <rPr>
        <sz val="9"/>
        <rFont val="Times New Roman"/>
        <family val="1"/>
      </rPr>
      <t>ENGL A122</t>
    </r>
  </si>
  <si>
    <r>
      <rPr>
        <sz val="9"/>
        <rFont val="Times New Roman"/>
        <family val="1"/>
      </rPr>
      <t>ENGL A131</t>
    </r>
  </si>
  <si>
    <r>
      <rPr>
        <sz val="9"/>
        <rFont val="Times New Roman"/>
        <family val="1"/>
      </rPr>
      <t>ENGL A132</t>
    </r>
  </si>
  <si>
    <r>
      <rPr>
        <sz val="9"/>
        <rFont val="Times New Roman"/>
        <family val="1"/>
      </rPr>
      <t>ENGL A200</t>
    </r>
  </si>
  <si>
    <r>
      <rPr>
        <sz val="9"/>
        <rFont val="Times New Roman"/>
        <family val="1"/>
      </rPr>
      <t>ENGL A202</t>
    </r>
  </si>
  <si>
    <r>
      <rPr>
        <sz val="9"/>
        <rFont val="Times New Roman"/>
        <family val="1"/>
      </rPr>
      <t>ENGL A231</t>
    </r>
  </si>
  <si>
    <r>
      <rPr>
        <sz val="9"/>
        <rFont val="Times New Roman"/>
        <family val="1"/>
      </rPr>
      <t>ENGL A232</t>
    </r>
  </si>
  <si>
    <r>
      <rPr>
        <sz val="9"/>
        <rFont val="Times New Roman"/>
        <family val="1"/>
      </rPr>
      <t>ENGL A336</t>
    </r>
  </si>
  <si>
    <r>
      <rPr>
        <sz val="9"/>
        <rFont val="Times New Roman"/>
        <family val="1"/>
      </rPr>
      <t>ENGL A337</t>
    </r>
  </si>
  <si>
    <r>
      <rPr>
        <sz val="9"/>
        <rFont val="Times New Roman"/>
        <family val="1"/>
      </rPr>
      <t>GCST A216</t>
    </r>
  </si>
  <si>
    <r>
      <rPr>
        <sz val="9"/>
        <rFont val="Times New Roman"/>
        <family val="1"/>
      </rPr>
      <t>LANG A330</t>
    </r>
  </si>
  <si>
    <r>
      <rPr>
        <sz val="9"/>
        <rFont val="Times New Roman"/>
        <family val="1"/>
      </rPr>
      <t>LANG A331</t>
    </r>
  </si>
  <si>
    <r>
      <rPr>
        <sz val="9"/>
        <rFont val="Times New Roman"/>
        <family val="1"/>
      </rPr>
      <t>LANG A332</t>
    </r>
  </si>
  <si>
    <r>
      <rPr>
        <sz val="9"/>
        <rFont val="Times New Roman"/>
        <family val="1"/>
      </rPr>
      <t>LESM A201</t>
    </r>
  </si>
  <si>
    <r>
      <rPr>
        <sz val="9"/>
        <rFont val="Times New Roman"/>
        <family val="1"/>
      </rPr>
      <t>LESM A202</t>
    </r>
  </si>
  <si>
    <r>
      <rPr>
        <sz val="9"/>
        <rFont val="Times New Roman"/>
        <family val="1"/>
      </rPr>
      <t>LESM A203</t>
    </r>
  </si>
  <si>
    <r>
      <rPr>
        <sz val="9"/>
        <rFont val="Times New Roman"/>
        <family val="1"/>
      </rPr>
      <t>LESM A204</t>
    </r>
  </si>
  <si>
    <r>
      <rPr>
        <sz val="9"/>
        <rFont val="Times New Roman"/>
        <family val="1"/>
      </rPr>
      <t>LESM A301</t>
    </r>
  </si>
  <si>
    <r>
      <rPr>
        <sz val="9"/>
        <rFont val="Times New Roman"/>
        <family val="1"/>
      </rPr>
      <t>LESM A302</t>
    </r>
  </si>
  <si>
    <r>
      <rPr>
        <sz val="9"/>
        <rFont val="Times New Roman"/>
        <family val="1"/>
      </rPr>
      <t>LESM A303</t>
    </r>
  </si>
  <si>
    <r>
      <rPr>
        <sz val="9"/>
        <rFont val="Times New Roman"/>
        <family val="1"/>
      </rPr>
      <t>LESM A304</t>
    </r>
  </si>
  <si>
    <r>
      <rPr>
        <sz val="9"/>
        <rFont val="Times New Roman"/>
        <family val="1"/>
      </rPr>
      <t>LESM A305</t>
    </r>
  </si>
  <si>
    <r>
      <rPr>
        <sz val="9"/>
        <rFont val="Times New Roman"/>
        <family val="1"/>
      </rPr>
      <t>POLS A201</t>
    </r>
  </si>
  <si>
    <r>
      <rPr>
        <sz val="9"/>
        <rFont val="Times New Roman"/>
        <family val="1"/>
      </rPr>
      <t>POLS A201C</t>
    </r>
  </si>
  <si>
    <r>
      <rPr>
        <sz val="9"/>
        <rFont val="Times New Roman"/>
        <family val="1"/>
      </rPr>
      <t>POLS A211</t>
    </r>
  </si>
  <si>
    <r>
      <rPr>
        <sz val="9"/>
        <rFont val="Times New Roman"/>
        <family val="1"/>
      </rPr>
      <t>POLS A211C</t>
    </r>
  </si>
  <si>
    <r>
      <rPr>
        <sz val="9"/>
        <rFont val="Times New Roman"/>
        <family val="1"/>
      </rPr>
      <t>PSYC A227</t>
    </r>
  </si>
  <si>
    <r>
      <rPr>
        <sz val="9"/>
        <rFont val="Times New Roman"/>
        <family val="1"/>
      </rPr>
      <t>PSYC A228</t>
    </r>
  </si>
  <si>
    <r>
      <rPr>
        <sz val="9"/>
        <rFont val="Times New Roman"/>
        <family val="1"/>
      </rPr>
      <t>PSYC A229</t>
    </r>
  </si>
  <si>
    <r>
      <rPr>
        <sz val="9"/>
        <rFont val="Times New Roman"/>
        <family val="1"/>
      </rPr>
      <t>PSYC A230</t>
    </r>
  </si>
  <si>
    <r>
      <rPr>
        <sz val="9"/>
        <rFont val="Times New Roman"/>
        <family val="1"/>
      </rPr>
      <t>PSYC A231</t>
    </r>
  </si>
  <si>
    <r>
      <rPr>
        <sz val="9"/>
        <rFont val="Times New Roman"/>
        <family val="1"/>
      </rPr>
      <t>PSYC A232</t>
    </r>
  </si>
  <si>
    <r>
      <rPr>
        <sz val="9"/>
        <rFont val="Times New Roman"/>
        <family val="1"/>
      </rPr>
      <t>PSYC A318</t>
    </r>
  </si>
  <si>
    <r>
      <rPr>
        <sz val="9"/>
        <rFont val="Times New Roman"/>
        <family val="1"/>
      </rPr>
      <t>PSYC A319</t>
    </r>
  </si>
  <si>
    <r>
      <rPr>
        <sz val="9"/>
        <rFont val="Times New Roman"/>
        <family val="1"/>
      </rPr>
      <t>PSYC A320</t>
    </r>
  </si>
  <si>
    <r>
      <rPr>
        <sz val="9"/>
        <rFont val="Times New Roman"/>
        <family val="1"/>
      </rPr>
      <t>PSYC A321</t>
    </r>
  </si>
  <si>
    <r>
      <rPr>
        <sz val="9"/>
        <rFont val="Times New Roman"/>
        <family val="1"/>
      </rPr>
      <t>PTH A200C</t>
    </r>
  </si>
  <si>
    <r>
      <rPr>
        <sz val="9"/>
        <rFont val="Times New Roman"/>
        <family val="1"/>
      </rPr>
      <t>PUAD A202</t>
    </r>
  </si>
  <si>
    <r>
      <rPr>
        <sz val="9"/>
        <rFont val="Times New Roman"/>
        <family val="1"/>
      </rPr>
      <t>PUAD A203</t>
    </r>
  </si>
  <si>
    <r>
      <rPr>
        <sz val="9"/>
        <rFont val="Times New Roman"/>
        <family val="1"/>
      </rPr>
      <t>PUAD A301</t>
    </r>
  </si>
  <si>
    <r>
      <rPr>
        <sz val="9"/>
        <rFont val="Times New Roman"/>
        <family val="1"/>
      </rPr>
      <t>PUAD A302</t>
    </r>
  </si>
  <si>
    <r>
      <rPr>
        <sz val="9"/>
        <rFont val="Times New Roman"/>
        <family val="1"/>
      </rPr>
      <t>PUAD A303</t>
    </r>
  </si>
  <si>
    <r>
      <rPr>
        <sz val="9"/>
        <rFont val="Times New Roman"/>
        <family val="1"/>
      </rPr>
      <t>SOCI A202</t>
    </r>
  </si>
  <si>
    <r>
      <rPr>
        <sz val="9"/>
        <rFont val="Times New Roman"/>
        <family val="1"/>
      </rPr>
      <t>SOCI A202C</t>
    </r>
  </si>
  <si>
    <r>
      <rPr>
        <sz val="9"/>
        <rFont val="Times New Roman"/>
        <family val="1"/>
      </rPr>
      <t>SOCI A208</t>
    </r>
  </si>
  <si>
    <r>
      <rPr>
        <sz val="9"/>
        <rFont val="Times New Roman"/>
        <family val="1"/>
      </rPr>
      <t>SOSC A112</t>
    </r>
  </si>
  <si>
    <r>
      <rPr>
        <sz val="9"/>
        <rFont val="Times New Roman"/>
        <family val="1"/>
      </rPr>
      <t>SOSC A112C</t>
    </r>
  </si>
  <si>
    <r>
      <rPr>
        <sz val="9"/>
        <rFont val="Times New Roman"/>
        <family val="1"/>
      </rPr>
      <t>SOSC A121</t>
    </r>
  </si>
  <si>
    <r>
      <rPr>
        <sz val="9"/>
        <rFont val="Times New Roman"/>
        <family val="1"/>
      </rPr>
      <t>SOSC A121C</t>
    </r>
  </si>
  <si>
    <r>
      <rPr>
        <sz val="9"/>
        <rFont val="Times New Roman"/>
        <family val="1"/>
      </rPr>
      <t>SOSC A122</t>
    </r>
  </si>
  <si>
    <r>
      <rPr>
        <sz val="9"/>
        <rFont val="Times New Roman"/>
        <family val="1"/>
      </rPr>
      <t>SOSC A122C</t>
    </r>
  </si>
  <si>
    <r>
      <rPr>
        <sz val="9"/>
        <rFont val="Times New Roman"/>
        <family val="1"/>
      </rPr>
      <t>SOSC A313</t>
    </r>
  </si>
  <si>
    <r>
      <rPr>
        <sz val="9"/>
        <rFont val="Times New Roman"/>
        <family val="1"/>
      </rPr>
      <t>SOSC A313C</t>
    </r>
  </si>
  <si>
    <r>
      <rPr>
        <sz val="9"/>
        <rFont val="Times New Roman"/>
        <family val="1"/>
      </rPr>
      <t>TRAN A251C</t>
    </r>
  </si>
  <si>
    <r>
      <rPr>
        <sz val="9"/>
        <rFont val="Times New Roman"/>
        <family val="1"/>
      </rPr>
      <t>TRAN A252C</t>
    </r>
  </si>
  <si>
    <r>
      <rPr>
        <sz val="9"/>
        <rFont val="Times New Roman"/>
        <family val="1"/>
      </rPr>
      <t>TRAN A253C</t>
    </r>
  </si>
  <si>
    <r>
      <rPr>
        <sz val="9"/>
        <rFont val="Times New Roman"/>
        <family val="1"/>
      </rPr>
      <t>TRAN A254C</t>
    </r>
  </si>
  <si>
    <r>
      <rPr>
        <sz val="9"/>
        <rFont val="Times New Roman"/>
        <family val="1"/>
      </rPr>
      <t>TRAN A335</t>
    </r>
  </si>
  <si>
    <r>
      <rPr>
        <sz val="9"/>
        <rFont val="Times New Roman"/>
        <family val="1"/>
      </rPr>
      <t>TRAN A351C</t>
    </r>
  </si>
  <si>
    <r>
      <rPr>
        <sz val="9"/>
        <rFont val="Times New Roman"/>
        <family val="1"/>
      </rPr>
      <t>TRAN A352C</t>
    </r>
  </si>
  <si>
    <r>
      <rPr>
        <sz val="9"/>
        <rFont val="Times New Roman"/>
        <family val="1"/>
      </rPr>
      <t>TRAN A354C</t>
    </r>
  </si>
  <si>
    <r>
      <rPr>
        <sz val="9"/>
        <rFont val="Times New Roman"/>
        <family val="1"/>
      </rPr>
      <t>TRAN A453C</t>
    </r>
  </si>
  <si>
    <t>Aut 22</t>
  </si>
  <si>
    <t>√</t>
  </si>
  <si>
    <t/>
  </si>
  <si>
    <t>LESM A201</t>
  </si>
  <si>
    <t>LESM A204</t>
  </si>
  <si>
    <t xml:space="preserve">	Business Computing Applications</t>
  </si>
  <si>
    <t>CHIN A171C</t>
  </si>
  <si>
    <t>ENGL A101</t>
  </si>
  <si>
    <t>ENGL A122</t>
  </si>
  <si>
    <t>MGT B160</t>
  </si>
  <si>
    <t>Business Management Fundamentals</t>
  </si>
  <si>
    <t>PTH E150C</t>
  </si>
  <si>
    <t>基礎普通話</t>
  </si>
  <si>
    <t>SOSC A101</t>
  </si>
  <si>
    <t>Social Sciences: A Foundation Course</t>
  </si>
  <si>
    <t>SOSC A112C</t>
  </si>
  <si>
    <t>SOSC A121C</t>
  </si>
  <si>
    <t>SOSC A122C</t>
  </si>
  <si>
    <t>BUS B237</t>
  </si>
  <si>
    <t>ECON A231C</t>
  </si>
  <si>
    <t>ECON A232C</t>
  </si>
  <si>
    <t>POLS A201</t>
  </si>
  <si>
    <t>POLS A201C</t>
  </si>
  <si>
    <t>POLS A211</t>
  </si>
  <si>
    <t>POLS A211C</t>
  </si>
  <si>
    <t>PUAD A202</t>
  </si>
  <si>
    <t>PUAD A203</t>
  </si>
  <si>
    <t>Introduction to Public Policy</t>
  </si>
  <si>
    <t>SOCI A202</t>
  </si>
  <si>
    <t>Hong Kong Society</t>
  </si>
  <si>
    <t>SOCI A202C</t>
  </si>
  <si>
    <t>香港社會</t>
  </si>
  <si>
    <t>Students who have taken PUAD A201 are deemed to have completed PUAD A202 and PUAD A203.</t>
  </si>
  <si>
    <t>LESM A301</t>
  </si>
  <si>
    <t>LESM A302</t>
  </si>
  <si>
    <t>LESM A303</t>
  </si>
  <si>
    <t>LESM A305</t>
  </si>
  <si>
    <t>MGT B440</t>
  </si>
  <si>
    <t>Strategic Management of Human Resources</t>
  </si>
  <si>
    <t>LESM A304</t>
  </si>
  <si>
    <t>PAUD A301</t>
  </si>
  <si>
    <t>Public Sector Management in Hong Kong</t>
  </si>
  <si>
    <t xml:space="preserve">Complete 10 credits of free choice credits </t>
  </si>
  <si>
    <t>This programme is suitable for HKCC (with CLECMCF) and HKPC (with CLESMCF) graduates</t>
  </si>
  <si>
    <t>Graduates pursuing this programme must successfully complete at least 120 credits, including the 30 credits completed for the CLESMCF awarded by the OUHK under the partnership between the OUHK and the Hong Kong Police Force, or the CLECMCF awarded by OUHK under the partnership between OUHK and the Customs and Excise Department and the other 90 credits as follows. Of these 90 credits, not more than 10 credits can be obtained from courses in Chinese.</t>
  </si>
  <si>
    <t>Recommended Course Enrolment Plan (BSSCLESM2)</t>
  </si>
  <si>
    <t>Core and Elective courses for following Programme(s): BSSCLESM2</t>
  </si>
  <si>
    <t>Year 1/2</t>
  </si>
  <si>
    <t>Year 1</t>
  </si>
  <si>
    <t>Year 2/3</t>
  </si>
  <si>
    <t>Year 3 and up</t>
  </si>
  <si>
    <t>Programme Regulations (https://www.hkmu.edu.hk/as/programmes-courses/distance-learning/bssclesm2/)</t>
  </si>
  <si>
    <t>Complete 20 credits of Complusory courses below</t>
  </si>
  <si>
    <t>Complete 20 credits from Foundation level courses below</t>
  </si>
  <si>
    <t>Complete 20 credits from Middle level courses below</t>
  </si>
  <si>
    <t>20 credits from the Higher level courses below</t>
  </si>
  <si>
    <t>Free choice courses can be any foundation, middle or higher level courses offered by the University.</t>
  </si>
  <si>
    <t>Course in Chinese &lt;= 10 credits</t>
  </si>
  <si>
    <t>ü</t>
  </si>
  <si>
    <r>
      <t xml:space="preserve">Study Plan for Programme:  </t>
    </r>
    <r>
      <rPr>
        <b/>
        <sz val="11"/>
        <color rgb="FFFF0000"/>
        <rFont val="Calibri"/>
        <family val="2"/>
        <scheme val="minor"/>
      </rPr>
      <t xml:space="preserve">Bachelor of Social Sciences in Law Enforcement and Security Management (Pathway 2)(BSSCLESM2)  </t>
    </r>
  </si>
  <si>
    <t>Programme Requirements (https://www.hkmu.edu.hk/as/programmes-courses/distance-learning/bssclesm2/)</t>
  </si>
  <si>
    <t>The courses LESM A205CF and LESM A206CF taken at the HKPC, or the course LESM A208CF and LESM A209CF taken at the HKCC, are overlapping with the courses LESM A202 and LESM 203. Hence, students will not be allowed to take LESM A202 or LESM A203.</t>
  </si>
  <si>
    <t>SOSC A101 forms an excluded combinations with SOSC A112C, SOSC A121C and SOSC A122C.</t>
  </si>
  <si>
    <t>Student can choose either ECON A231 or ECON A231C.</t>
    <phoneticPr fontId="7" type="noConversion"/>
  </si>
  <si>
    <t>Student can choose either ECON A232 or ECON A232C.</t>
    <phoneticPr fontId="7" type="noConversion"/>
  </si>
  <si>
    <t>Student can choose either POLS A201 or POLS A201C</t>
    <phoneticPr fontId="7" type="noConversion"/>
  </si>
  <si>
    <t>Stdent can chse either POLS A211 or POLS A211C.</t>
    <phoneticPr fontId="7" type="noConversion"/>
  </si>
  <si>
    <t>Student can choose either SOCI A202 or SOCI A202C.</t>
    <phoneticPr fontId="7" type="noConversion"/>
  </si>
  <si>
    <t>Student must take either LESM A301 or LESM A305, or both.</t>
    <phoneticPr fontId="7" type="noConversion"/>
  </si>
  <si>
    <t>Student who takes LESM A302 must also take LESM A303 to make up the requirred credits.</t>
    <phoneticPr fontId="7" type="noConversion"/>
  </si>
  <si>
    <t>BIS B123</t>
    <phoneticPr fontId="7" type="noConversion"/>
  </si>
  <si>
    <t>MGT B160</t>
    <phoneticPr fontId="7" type="noConversion"/>
  </si>
  <si>
    <t>PTH E150C</t>
    <phoneticPr fontId="7" type="noConversion"/>
  </si>
  <si>
    <t>BUS B273</t>
    <phoneticPr fontId="7" type="noConversion"/>
  </si>
  <si>
    <t>MGT B240</t>
    <phoneticPr fontId="7" type="noConversion"/>
  </si>
  <si>
    <t>MGT B440</t>
    <phoneticPr fontId="7" type="noConversion"/>
  </si>
  <si>
    <t>PUAD A301</t>
  </si>
  <si>
    <t>Programme Requirements</t>
  </si>
  <si>
    <t>課程要求</t>
  </si>
  <si>
    <t>https://www.hkmu.edu.hk/as/programmes-courses/distance-learning/bssclesm2/</t>
  </si>
  <si>
    <t>https://www.hkmu.edu.hk/as/tc/programmes-courses/distance-learning/bssclesm2/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</si>
</sst>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29">
    <font>
      <sz val="11"/>
      <color theme="1"/>
      <name val="Calibri"/>
      <family val="2"/>
      <scheme val="minor"/>
    </font>
    <font>
      <sz val="11"/>
      <color theme="1"/>
      <name val="Calibri"/>
      <family val="2"/>
      <scheme val="minor"/>
    </font>
    <font>
      <sz val="12"/>
      <color theme="1"/>
      <name val="Calibri Light"/>
      <family val="2"/>
    </font>
    <font>
      <sz val="11"/>
      <color theme="1"/>
      <name val="Calibri Light"/>
      <family val="2"/>
      <scheme val="major"/>
    </font>
    <font>
      <sz val="12"/>
      <color rgb="FF1F497D"/>
      <name val="Calibri"/>
      <family val="2"/>
      <scheme val="minor"/>
    </font>
    <font>
      <sz val="12"/>
      <color theme="1"/>
      <name val="Calibri"/>
      <family val="2"/>
      <scheme val="minor"/>
    </font>
    <font>
      <b/>
      <sz val="12"/>
      <color theme="1"/>
      <name val="Calibri"/>
      <family val="2"/>
      <scheme val="minor"/>
    </font>
    <font>
      <sz val="9"/>
      <name val="Calibri"/>
      <family val="3"/>
      <charset val="136"/>
      <scheme val="minor"/>
    </font>
    <font>
      <sz val="11"/>
      <color rgb="FF000000"/>
      <name val="Calibri"/>
      <family val="1"/>
      <charset val="136"/>
      <scheme val="minor"/>
    </font>
    <font>
      <b/>
      <sz val="11"/>
      <color theme="1"/>
      <name val="Calibri"/>
      <family val="2"/>
      <scheme val="minor"/>
    </font>
    <font>
      <b/>
      <u/>
      <sz val="11"/>
      <color theme="1"/>
      <name val="Calibri"/>
      <family val="2"/>
      <scheme val="minor"/>
    </font>
    <font>
      <sz val="11"/>
      <name val="Calibri"/>
      <family val="2"/>
      <scheme val="minor"/>
    </font>
    <font>
      <b/>
      <sz val="12"/>
      <name val="Calibri"/>
      <family val="2"/>
      <scheme val="minor"/>
    </font>
    <font>
      <b/>
      <sz val="11"/>
      <name val="Calibri"/>
      <family val="2"/>
      <scheme val="minor"/>
    </font>
    <font>
      <sz val="11"/>
      <color rgb="FFFF0000"/>
      <name val="Calibri"/>
      <family val="2"/>
      <scheme val="minor"/>
    </font>
    <font>
      <sz val="10"/>
      <color rgb="FF000000"/>
      <name val="Arial"/>
      <family val="2"/>
    </font>
    <font>
      <sz val="10"/>
      <color rgb="FF333333"/>
      <name val="Arial"/>
      <family val="2"/>
    </font>
    <font>
      <sz val="12"/>
      <color theme="1"/>
      <name val="Calibri"/>
      <family val="2"/>
    </font>
    <font>
      <b/>
      <sz val="11"/>
      <color rgb="FFFF0000"/>
      <name val="Calibri"/>
      <family val="2"/>
      <scheme val="minor"/>
    </font>
    <font>
      <sz val="10"/>
      <color rgb="FF000000"/>
      <name val="Times New Roman"/>
      <family val="1"/>
    </font>
    <font>
      <b/>
      <sz val="11"/>
      <name val="Times New Roman"/>
      <family val="1"/>
    </font>
    <font>
      <b/>
      <sz val="9"/>
      <name val="Times New Roman"/>
      <family val="1"/>
    </font>
    <font>
      <sz val="9"/>
      <name val="Times New Roman"/>
      <family val="1"/>
    </font>
    <font>
      <sz val="9"/>
      <color rgb="FF000000"/>
      <name val="Times New Roman"/>
      <family val="2"/>
    </font>
    <font>
      <sz val="8"/>
      <name val="Times New Roman"/>
      <family val="1"/>
    </font>
    <font>
      <sz val="8"/>
      <name val="Wingdings"/>
      <charset val="2"/>
    </font>
    <font>
      <i/>
      <sz val="11"/>
      <color theme="1"/>
      <name val="Calibri"/>
      <family val="2"/>
      <scheme val="minor"/>
    </font>
    <font>
      <sz val="11"/>
      <color theme="1"/>
      <name val="Wingdings"/>
      <charset val="2"/>
    </font>
    <font>
      <u/>
      <sz val="11"/>
      <color theme="10"/>
      <name val="Calibri"/>
      <family val="2"/>
      <scheme val="minor"/>
    </font>
  </fonts>
  <fills count="7">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rgb="FFF2E4FC"/>
        <bgColor indexed="64"/>
      </patternFill>
    </fill>
  </fills>
  <borders count="16">
    <border>
      <left/>
      <right/>
      <top/>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medium">
        <color indexed="64"/>
      </top>
      <bottom/>
      <diagonal/>
    </border>
    <border>
      <left style="medium">
        <color indexed="64"/>
      </left>
      <right style="medium">
        <color indexed="64"/>
      </right>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rgb="FF000000"/>
      </right>
      <top style="thin">
        <color indexed="64"/>
      </top>
      <bottom style="thin">
        <color indexed="64"/>
      </bottom>
      <diagonal/>
    </border>
    <border>
      <left/>
      <right style="medium">
        <color indexed="64"/>
      </right>
      <top/>
      <bottom style="thin">
        <color indexed="64"/>
      </bottom>
      <diagonal/>
    </border>
    <border>
      <left style="thin">
        <color indexed="64"/>
      </left>
      <right style="thin">
        <color indexed="64"/>
      </right>
      <top/>
      <bottom/>
      <diagonal/>
    </border>
  </borders>
  <cellStyleXfs count="3">
    <xf numFmtId="0" fontId="0" fillId="0" borderId="0"/>
    <xf numFmtId="0" fontId="19" fillId="0" borderId="0"/>
    <xf numFmtId="0" fontId="28" fillId="0" borderId="0" applyNumberFormat="0" applyFill="0" applyBorder="0" applyAlignment="0" applyProtection="0"/>
  </cellStyleXfs>
  <cellXfs count="241">
    <xf numFmtId="0" fontId="0" fillId="0" borderId="0" xfId="0"/>
    <xf numFmtId="0" fontId="0" fillId="0" borderId="4" xfId="0" applyBorder="1"/>
    <xf numFmtId="0" fontId="2" fillId="0" borderId="4" xfId="0" applyFont="1" applyBorder="1" applyAlignment="1">
      <alignment vertical="center" wrapText="1"/>
    </xf>
    <xf numFmtId="0" fontId="2" fillId="2" borderId="4" xfId="0" applyFont="1" applyFill="1" applyBorder="1" applyAlignment="1">
      <alignment vertical="center" wrapText="1"/>
    </xf>
    <xf numFmtId="0" fontId="3" fillId="0" borderId="0" xfId="0" applyFont="1" applyAlignment="1">
      <alignment horizontal="right"/>
    </xf>
    <xf numFmtId="0" fontId="4" fillId="0" borderId="0" xfId="0" applyFont="1"/>
    <xf numFmtId="0" fontId="0" fillId="0" borderId="4" xfId="0" applyBorder="1" applyAlignment="1">
      <alignment horizontal="left"/>
    </xf>
    <xf numFmtId="0" fontId="0" fillId="0" borderId="4" xfId="0" applyBorder="1" applyAlignment="1">
      <alignment horizontal="center" vertical="center"/>
    </xf>
    <xf numFmtId="0" fontId="5" fillId="0" borderId="0" xfId="0" applyFont="1"/>
    <xf numFmtId="0" fontId="5" fillId="0" borderId="0" xfId="0" applyFont="1" applyAlignment="1">
      <alignment vertical="center"/>
    </xf>
    <xf numFmtId="0" fontId="0" fillId="4" borderId="4" xfId="0" applyFill="1" applyBorder="1"/>
    <xf numFmtId="0" fontId="0" fillId="0" borderId="0" xfId="0" applyBorder="1"/>
    <xf numFmtId="0" fontId="9" fillId="0" borderId="0" xfId="0" applyFont="1"/>
    <xf numFmtId="0" fontId="0" fillId="0" borderId="0" xfId="0" applyFont="1"/>
    <xf numFmtId="0" fontId="0" fillId="0" borderId="4" xfId="0" applyFont="1" applyBorder="1" applyAlignment="1">
      <alignment horizontal="left"/>
    </xf>
    <xf numFmtId="0" fontId="0" fillId="0" borderId="4" xfId="0" applyFont="1" applyBorder="1" applyAlignment="1">
      <alignment horizontal="center" vertical="center"/>
    </xf>
    <xf numFmtId="0" fontId="0" fillId="0" borderId="4" xfId="0" applyBorder="1" applyAlignment="1">
      <alignment vertical="center"/>
    </xf>
    <xf numFmtId="0" fontId="0" fillId="0" borderId="4" xfId="0" applyBorder="1" applyAlignment="1">
      <alignment vertical="center" wrapText="1"/>
    </xf>
    <xf numFmtId="0" fontId="8" fillId="0" borderId="4" xfId="0" applyFont="1" applyBorder="1" applyAlignment="1">
      <alignment vertical="center"/>
    </xf>
    <xf numFmtId="0" fontId="0" fillId="0" borderId="13" xfId="0" applyBorder="1" applyAlignment="1">
      <alignment vertical="center" wrapText="1"/>
    </xf>
    <xf numFmtId="0" fontId="0" fillId="0" borderId="4" xfId="0" applyFont="1" applyBorder="1" applyAlignment="1">
      <alignment horizontal="left" vertical="center"/>
    </xf>
    <xf numFmtId="0" fontId="0" fillId="0" borderId="4" xfId="0" applyBorder="1" applyAlignment="1">
      <alignment horizontal="left" vertical="center"/>
    </xf>
    <xf numFmtId="0" fontId="11" fillId="0" borderId="0" xfId="0" applyFont="1"/>
    <xf numFmtId="0" fontId="11" fillId="0" borderId="4" xfId="0" applyFont="1" applyBorder="1" applyAlignment="1">
      <alignment vertical="center"/>
    </xf>
    <xf numFmtId="0" fontId="11" fillId="0" borderId="9" xfId="0" applyFont="1" applyBorder="1"/>
    <xf numFmtId="0" fontId="11" fillId="0" borderId="4" xfId="0" applyFont="1" applyBorder="1" applyAlignment="1">
      <alignment horizontal="center" vertical="center"/>
    </xf>
    <xf numFmtId="0" fontId="11" fillId="0" borderId="4" xfId="0" applyFont="1" applyBorder="1" applyAlignment="1">
      <alignment horizontal="left"/>
    </xf>
    <xf numFmtId="0" fontId="11" fillId="0" borderId="4" xfId="0" applyFont="1" applyBorder="1"/>
    <xf numFmtId="0" fontId="11" fillId="0" borderId="4" xfId="0" applyFont="1" applyBorder="1" applyAlignment="1">
      <alignment vertical="center" wrapText="1"/>
    </xf>
    <xf numFmtId="0" fontId="11" fillId="0" borderId="9" xfId="0" applyFont="1" applyBorder="1" applyAlignment="1">
      <alignment wrapText="1"/>
    </xf>
    <xf numFmtId="0" fontId="11" fillId="0" borderId="13" xfId="0" applyFont="1" applyBorder="1" applyAlignment="1">
      <alignment vertical="center" wrapText="1"/>
    </xf>
    <xf numFmtId="0" fontId="11" fillId="4" borderId="4" xfId="0" applyFont="1" applyFill="1" applyBorder="1"/>
    <xf numFmtId="0" fontId="11" fillId="0" borderId="6" xfId="0" applyFont="1" applyBorder="1" applyAlignment="1">
      <alignment horizontal="center" vertical="center"/>
    </xf>
    <xf numFmtId="0" fontId="11" fillId="0" borderId="6" xfId="0" applyFont="1" applyBorder="1"/>
    <xf numFmtId="0" fontId="11" fillId="3" borderId="6" xfId="0" applyFont="1" applyFill="1" applyBorder="1"/>
    <xf numFmtId="0" fontId="11" fillId="3" borderId="4" xfId="0" applyFont="1" applyFill="1" applyBorder="1"/>
    <xf numFmtId="0" fontId="11" fillId="0" borderId="0" xfId="0" applyFont="1" applyAlignment="1">
      <alignment horizontal="right"/>
    </xf>
    <xf numFmtId="0" fontId="11" fillId="0" borderId="5" xfId="0" applyFont="1" applyBorder="1" applyAlignment="1">
      <alignment vertical="center" wrapText="1"/>
    </xf>
    <xf numFmtId="0" fontId="11" fillId="2" borderId="5" xfId="0" applyFont="1" applyFill="1" applyBorder="1" applyAlignment="1">
      <alignment vertical="center" wrapText="1"/>
    </xf>
    <xf numFmtId="0" fontId="11" fillId="0" borderId="7" xfId="0" applyFont="1" applyFill="1" applyBorder="1" applyAlignment="1">
      <alignment vertical="center" wrapText="1"/>
    </xf>
    <xf numFmtId="0" fontId="11" fillId="0" borderId="8" xfId="0" applyFont="1" applyFill="1" applyBorder="1" applyAlignment="1">
      <alignment vertical="center" wrapText="1"/>
    </xf>
    <xf numFmtId="0" fontId="11" fillId="0" borderId="9" xfId="0" applyFont="1" applyFill="1" applyBorder="1" applyAlignment="1">
      <alignment vertical="center" wrapText="1"/>
    </xf>
    <xf numFmtId="0" fontId="11" fillId="0" borderId="6" xfId="0" applyFont="1" applyBorder="1" applyAlignment="1">
      <alignment vertical="center" wrapText="1"/>
    </xf>
    <xf numFmtId="0" fontId="11" fillId="0" borderId="6" xfId="0" applyFont="1" applyBorder="1" applyAlignment="1">
      <alignment horizontal="center" vertical="center" wrapText="1"/>
    </xf>
    <xf numFmtId="0" fontId="11" fillId="0" borderId="4"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4" xfId="0" applyFont="1" applyBorder="1" applyAlignment="1">
      <alignment vertical="center" wrapText="1"/>
    </xf>
    <xf numFmtId="0" fontId="11" fillId="3" borderId="7" xfId="0" applyFont="1" applyFill="1" applyBorder="1" applyAlignment="1">
      <alignment vertical="center" wrapText="1"/>
    </xf>
    <xf numFmtId="0" fontId="11" fillId="3" borderId="8" xfId="0" applyFont="1" applyFill="1" applyBorder="1" applyAlignment="1">
      <alignment vertical="center" wrapText="1"/>
    </xf>
    <xf numFmtId="0" fontId="11" fillId="3" borderId="9" xfId="0" applyFont="1" applyFill="1" applyBorder="1" applyAlignment="1">
      <alignment vertical="center" wrapText="1"/>
    </xf>
    <xf numFmtId="0" fontId="11" fillId="3" borderId="6" xfId="0" applyFont="1" applyFill="1" applyBorder="1" applyAlignment="1">
      <alignment horizontal="center" vertical="center" wrapText="1"/>
    </xf>
    <xf numFmtId="0" fontId="11" fillId="3" borderId="4" xfId="0" applyFont="1" applyFill="1" applyBorder="1" applyAlignment="1">
      <alignment horizontal="center" vertical="center" wrapText="1"/>
    </xf>
    <xf numFmtId="0" fontId="13" fillId="3" borderId="4" xfId="0" applyFont="1" applyFill="1" applyBorder="1" applyAlignment="1">
      <alignment vertical="center" wrapText="1"/>
    </xf>
    <xf numFmtId="0" fontId="13" fillId="3" borderId="4" xfId="0" applyFont="1" applyFill="1" applyBorder="1" applyAlignment="1">
      <alignment horizontal="center" vertical="center" wrapText="1"/>
    </xf>
    <xf numFmtId="0" fontId="11" fillId="3" borderId="4" xfId="0" applyFont="1" applyFill="1" applyBorder="1" applyAlignment="1">
      <alignment vertical="center" wrapText="1"/>
    </xf>
    <xf numFmtId="0" fontId="12" fillId="0" borderId="0" xfId="0" applyFont="1"/>
    <xf numFmtId="0" fontId="11" fillId="3" borderId="6" xfId="0" applyFont="1" applyFill="1" applyBorder="1" applyAlignment="1">
      <alignment vertical="center"/>
    </xf>
    <xf numFmtId="0" fontId="11" fillId="3" borderId="0" xfId="0" applyFont="1" applyFill="1"/>
    <xf numFmtId="0" fontId="11" fillId="3" borderId="4" xfId="0" applyFont="1" applyFill="1" applyBorder="1" applyAlignment="1">
      <alignment horizontal="center" vertical="center"/>
    </xf>
    <xf numFmtId="0" fontId="11" fillId="3" borderId="4" xfId="0" applyFont="1" applyFill="1" applyBorder="1" applyAlignment="1">
      <alignment vertical="center"/>
    </xf>
    <xf numFmtId="0" fontId="11" fillId="3" borderId="9" xfId="0" applyFont="1" applyFill="1" applyBorder="1"/>
    <xf numFmtId="0" fontId="11" fillId="3" borderId="13" xfId="0" applyFont="1" applyFill="1" applyBorder="1" applyAlignment="1">
      <alignment vertical="center" wrapText="1"/>
    </xf>
    <xf numFmtId="0" fontId="13" fillId="0" borderId="4" xfId="0" applyFont="1" applyBorder="1" applyAlignment="1">
      <alignment vertical="center" wrapText="1"/>
    </xf>
    <xf numFmtId="0" fontId="13" fillId="3" borderId="4" xfId="0" applyFont="1" applyFill="1" applyBorder="1" applyAlignment="1">
      <alignment vertical="center" wrapText="1"/>
    </xf>
    <xf numFmtId="0" fontId="11" fillId="0" borderId="4" xfId="0" applyFont="1" applyFill="1" applyBorder="1" applyAlignment="1">
      <alignment vertical="center"/>
    </xf>
    <xf numFmtId="0" fontId="11" fillId="0" borderId="4" xfId="0" applyFont="1" applyFill="1" applyBorder="1"/>
    <xf numFmtId="0" fontId="11" fillId="0" borderId="4" xfId="0" applyFont="1" applyFill="1" applyBorder="1" applyAlignment="1">
      <alignment horizontal="center" vertical="center"/>
    </xf>
    <xf numFmtId="0" fontId="11" fillId="3" borderId="4" xfId="0" applyFont="1" applyFill="1" applyBorder="1" applyAlignment="1">
      <alignment wrapText="1"/>
    </xf>
    <xf numFmtId="0" fontId="11" fillId="0" borderId="12" xfId="0" applyFont="1" applyBorder="1" applyAlignment="1">
      <alignment vertical="center" wrapText="1"/>
    </xf>
    <xf numFmtId="0" fontId="11" fillId="0" borderId="0" xfId="0" applyFont="1" applyBorder="1" applyAlignment="1">
      <alignment vertical="center"/>
    </xf>
    <xf numFmtId="0" fontId="11" fillId="0" borderId="0" xfId="0" applyFont="1" applyBorder="1"/>
    <xf numFmtId="0" fontId="11" fillId="0" borderId="0" xfId="0" applyFont="1" applyBorder="1" applyAlignment="1">
      <alignment horizontal="center" vertical="center"/>
    </xf>
    <xf numFmtId="0" fontId="11" fillId="0" borderId="0" xfId="0" applyFont="1" applyBorder="1" applyAlignment="1">
      <alignment horizontal="center" vertical="center" wrapText="1"/>
    </xf>
    <xf numFmtId="0" fontId="11" fillId="0" borderId="7" xfId="0" applyFont="1" applyFill="1" applyBorder="1" applyAlignment="1">
      <alignment vertical="center"/>
    </xf>
    <xf numFmtId="0" fontId="11" fillId="0" borderId="4" xfId="0" applyFont="1" applyFill="1" applyBorder="1" applyAlignment="1">
      <alignment vertical="center" wrapText="1"/>
    </xf>
    <xf numFmtId="0" fontId="13" fillId="0" borderId="4" xfId="0" applyFont="1" applyBorder="1" applyAlignment="1">
      <alignment horizontal="center" vertical="center"/>
    </xf>
    <xf numFmtId="0" fontId="13" fillId="0" borderId="4" xfId="0" applyFont="1" applyBorder="1"/>
    <xf numFmtId="0" fontId="9" fillId="0" borderId="4" xfId="0" applyFont="1" applyBorder="1"/>
    <xf numFmtId="0" fontId="13" fillId="3" borderId="4" xfId="0" applyFont="1" applyFill="1" applyBorder="1" applyAlignment="1">
      <alignment horizontal="center" vertical="center"/>
    </xf>
    <xf numFmtId="0" fontId="11" fillId="3" borderId="9" xfId="0" applyFont="1" applyFill="1" applyBorder="1" applyAlignment="1">
      <alignment wrapText="1"/>
    </xf>
    <xf numFmtId="0" fontId="13" fillId="3" borderId="9" xfId="0" applyFont="1" applyFill="1" applyBorder="1" applyAlignment="1">
      <alignment wrapText="1"/>
    </xf>
    <xf numFmtId="0" fontId="13" fillId="0" borderId="4" xfId="0" applyFont="1" applyBorder="1" applyAlignment="1">
      <alignment horizontal="center"/>
    </xf>
    <xf numFmtId="0" fontId="13" fillId="3" borderId="6" xfId="0" applyFont="1" applyFill="1" applyBorder="1" applyAlignment="1">
      <alignment horizontal="center" vertical="center" wrapText="1"/>
    </xf>
    <xf numFmtId="0" fontId="13" fillId="3" borderId="6" xfId="0" applyFont="1" applyFill="1" applyBorder="1"/>
    <xf numFmtId="0" fontId="0" fillId="0" borderId="4" xfId="0" applyFill="1" applyBorder="1"/>
    <xf numFmtId="0" fontId="0" fillId="0" borderId="0" xfId="0" applyFill="1" applyBorder="1"/>
    <xf numFmtId="0" fontId="11" fillId="0" borderId="0" xfId="0" applyFont="1" applyFill="1" applyBorder="1" applyAlignment="1">
      <alignment vertical="center"/>
    </xf>
    <xf numFmtId="0" fontId="0" fillId="0" borderId="0" xfId="0" applyFill="1"/>
    <xf numFmtId="0" fontId="11" fillId="3" borderId="7" xfId="0" applyFont="1" applyFill="1" applyBorder="1" applyAlignment="1">
      <alignment vertical="center"/>
    </xf>
    <xf numFmtId="0" fontId="0" fillId="0" borderId="4" xfId="0" quotePrefix="1" applyFill="1" applyBorder="1"/>
    <xf numFmtId="0" fontId="13" fillId="3" borderId="4" xfId="0" applyFont="1" applyFill="1" applyBorder="1" applyAlignment="1">
      <alignment vertical="center" wrapText="1"/>
    </xf>
    <xf numFmtId="0" fontId="13" fillId="0" borderId="4" xfId="0" applyFont="1" applyBorder="1" applyAlignment="1">
      <alignment vertical="center" wrapText="1"/>
    </xf>
    <xf numFmtId="0" fontId="15" fillId="0" borderId="4" xfId="0" applyFont="1" applyBorder="1"/>
    <xf numFmtId="0" fontId="16" fillId="0" borderId="4" xfId="0" applyFont="1" applyBorder="1"/>
    <xf numFmtId="0" fontId="0" fillId="0" borderId="0" xfId="0" applyBorder="1" applyAlignment="1">
      <alignment horizontal="center" vertical="center"/>
    </xf>
    <xf numFmtId="0" fontId="15" fillId="0" borderId="0" xfId="0" applyFont="1" applyBorder="1"/>
    <xf numFmtId="0" fontId="13" fillId="0" borderId="9" xfId="0" applyFont="1" applyBorder="1" applyAlignment="1">
      <alignment wrapText="1"/>
    </xf>
    <xf numFmtId="0" fontId="13" fillId="0" borderId="6" xfId="0" applyFont="1" applyBorder="1" applyAlignment="1">
      <alignment horizontal="center" vertical="center" wrapText="1"/>
    </xf>
    <xf numFmtId="0" fontId="14" fillId="0" borderId="0" xfId="0" applyFont="1"/>
    <xf numFmtId="0" fontId="11" fillId="4" borderId="4" xfId="0" applyFont="1" applyFill="1" applyBorder="1" applyAlignment="1">
      <alignment vertical="center" wrapText="1"/>
    </xf>
    <xf numFmtId="0" fontId="11" fillId="4" borderId="4" xfId="0" applyFont="1" applyFill="1" applyBorder="1" applyAlignment="1">
      <alignment horizontal="center" vertical="center" wrapText="1"/>
    </xf>
    <xf numFmtId="0" fontId="14" fillId="0" borderId="0" xfId="0" applyFont="1" applyFill="1"/>
    <xf numFmtId="0" fontId="13" fillId="3" borderId="4" xfId="0" applyFont="1" applyFill="1" applyBorder="1" applyAlignment="1">
      <alignment vertical="center" wrapText="1"/>
    </xf>
    <xf numFmtId="0" fontId="13" fillId="0" borderId="4" xfId="0" applyFont="1" applyBorder="1" applyAlignment="1">
      <alignment vertical="center" wrapText="1"/>
    </xf>
    <xf numFmtId="0" fontId="11" fillId="0" borderId="0" xfId="0" applyFont="1" applyBorder="1" applyAlignment="1">
      <alignment vertical="center" wrapText="1"/>
    </xf>
    <xf numFmtId="0" fontId="11" fillId="0" borderId="0" xfId="0" applyFont="1" applyBorder="1" applyAlignment="1">
      <alignment wrapText="1"/>
    </xf>
    <xf numFmtId="0" fontId="13" fillId="0" borderId="0" xfId="0" applyFont="1" applyBorder="1" applyAlignment="1">
      <alignment horizontal="center" vertical="center" wrapText="1"/>
    </xf>
    <xf numFmtId="0" fontId="8" fillId="0" borderId="6" xfId="0" applyFont="1" applyBorder="1" applyAlignment="1">
      <alignment vertical="center"/>
    </xf>
    <xf numFmtId="0" fontId="11" fillId="0" borderId="4" xfId="0" applyFont="1" applyBorder="1" applyAlignment="1">
      <alignment horizontal="left" vertical="center"/>
    </xf>
    <xf numFmtId="0" fontId="0" fillId="3" borderId="4" xfId="0" applyFill="1" applyBorder="1"/>
    <xf numFmtId="0" fontId="0" fillId="3" borderId="4" xfId="0" quotePrefix="1" applyFill="1" applyBorder="1"/>
    <xf numFmtId="0" fontId="11" fillId="0" borderId="0" xfId="0" applyFont="1" applyFill="1"/>
    <xf numFmtId="0" fontId="13" fillId="0" borderId="4" xfId="0" applyFont="1" applyFill="1" applyBorder="1" applyAlignment="1">
      <alignment vertical="center" wrapText="1"/>
    </xf>
    <xf numFmtId="0" fontId="11" fillId="0" borderId="4"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11" fillId="0" borderId="6" xfId="0" applyFont="1" applyFill="1" applyBorder="1" applyAlignment="1">
      <alignment horizontal="center" vertical="center"/>
    </xf>
    <xf numFmtId="0" fontId="11" fillId="0" borderId="0" xfId="0" applyFont="1" applyFill="1" applyBorder="1" applyAlignment="1">
      <alignment vertical="center" wrapText="1"/>
    </xf>
    <xf numFmtId="0" fontId="11" fillId="0" borderId="0" xfId="0" applyFont="1" applyFill="1" applyBorder="1" applyAlignment="1">
      <alignment wrapText="1"/>
    </xf>
    <xf numFmtId="0" fontId="11" fillId="0" borderId="0" xfId="0" applyFont="1" applyFill="1" applyBorder="1" applyAlignment="1">
      <alignment horizontal="center" vertical="center"/>
    </xf>
    <xf numFmtId="0" fontId="13" fillId="0" borderId="0" xfId="0" applyFont="1" applyFill="1" applyBorder="1" applyAlignment="1">
      <alignment horizontal="center" vertical="center" wrapText="1"/>
    </xf>
    <xf numFmtId="0" fontId="11" fillId="0" borderId="0" xfId="0" applyFont="1" applyFill="1" applyBorder="1"/>
    <xf numFmtId="0" fontId="11" fillId="0" borderId="6" xfId="0" applyFont="1" applyFill="1" applyBorder="1" applyAlignment="1">
      <alignment horizontal="center" vertical="center" wrapText="1"/>
    </xf>
    <xf numFmtId="0" fontId="11" fillId="0" borderId="13" xfId="0" applyFont="1" applyFill="1" applyBorder="1" applyAlignment="1">
      <alignment vertical="center" wrapText="1"/>
    </xf>
    <xf numFmtId="0" fontId="6" fillId="2" borderId="0" xfId="0" applyFont="1" applyFill="1" applyAlignment="1">
      <alignment vertical="center"/>
    </xf>
    <xf numFmtId="0" fontId="0" fillId="2" borderId="0" xfId="0" applyFill="1"/>
    <xf numFmtId="0" fontId="5" fillId="2" borderId="7" xfId="0" applyFont="1" applyFill="1" applyBorder="1" applyAlignment="1">
      <alignment horizontal="left"/>
    </xf>
    <xf numFmtId="0" fontId="5" fillId="2" borderId="8" xfId="0" applyFont="1" applyFill="1" applyBorder="1" applyAlignment="1">
      <alignment horizontal="left" wrapText="1"/>
    </xf>
    <xf numFmtId="0" fontId="5" fillId="2" borderId="8" xfId="0" applyFont="1" applyFill="1" applyBorder="1" applyAlignment="1">
      <alignment horizontal="center" vertical="center" wrapText="1"/>
    </xf>
    <xf numFmtId="0" fontId="17" fillId="2" borderId="7" xfId="0" applyFont="1" applyFill="1" applyBorder="1" applyAlignment="1">
      <alignment horizontal="left"/>
    </xf>
    <xf numFmtId="0" fontId="2" fillId="2" borderId="8" xfId="0" applyFont="1" applyFill="1" applyBorder="1" applyAlignment="1">
      <alignment horizontal="center" vertical="center" wrapText="1"/>
    </xf>
    <xf numFmtId="0" fontId="2" fillId="2" borderId="8" xfId="0" applyFont="1" applyFill="1" applyBorder="1" applyAlignment="1">
      <alignment horizontal="left" wrapText="1"/>
    </xf>
    <xf numFmtId="0" fontId="2" fillId="2" borderId="9" xfId="0" applyFont="1" applyFill="1" applyBorder="1" applyAlignment="1">
      <alignment horizontal="center" vertical="center" wrapText="1"/>
    </xf>
    <xf numFmtId="0" fontId="3" fillId="2" borderId="0" xfId="0" applyFont="1" applyFill="1" applyAlignment="1">
      <alignment horizontal="right"/>
    </xf>
    <xf numFmtId="0" fontId="0" fillId="2" borderId="4" xfId="0" applyFill="1" applyBorder="1" applyAlignment="1">
      <alignment horizontal="center"/>
    </xf>
    <xf numFmtId="0" fontId="0" fillId="2" borderId="4" xfId="0" applyFill="1" applyBorder="1" applyAlignment="1">
      <alignment horizontal="left"/>
    </xf>
    <xf numFmtId="0" fontId="0" fillId="2" borderId="2"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10"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11"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14" xfId="0" applyFont="1" applyFill="1" applyBorder="1" applyAlignment="1">
      <alignment horizontal="center" vertical="center" wrapText="1"/>
    </xf>
    <xf numFmtId="0" fontId="0" fillId="2" borderId="14" xfId="0" applyFont="1" applyFill="1" applyBorder="1" applyAlignment="1">
      <alignment horizontal="center" vertical="center" wrapText="1"/>
    </xf>
    <xf numFmtId="0" fontId="0" fillId="2" borderId="3" xfId="0" applyFont="1" applyFill="1" applyBorder="1" applyAlignment="1">
      <alignment horizontal="center" vertical="center" wrapText="1"/>
    </xf>
    <xf numFmtId="0" fontId="12" fillId="0" borderId="0" xfId="0" applyFont="1" applyFill="1"/>
    <xf numFmtId="0" fontId="11" fillId="5" borderId="5" xfId="0" applyFont="1" applyFill="1" applyBorder="1" applyAlignment="1">
      <alignment vertical="center" wrapText="1"/>
    </xf>
    <xf numFmtId="0" fontId="11" fillId="5" borderId="4" xfId="0" applyFont="1" applyFill="1" applyBorder="1" applyAlignment="1">
      <alignment vertical="center" wrapText="1"/>
    </xf>
    <xf numFmtId="0" fontId="11" fillId="5" borderId="5" xfId="0" applyFont="1" applyFill="1" applyBorder="1" applyAlignment="1">
      <alignment horizontal="center" vertical="center" wrapText="1"/>
    </xf>
    <xf numFmtId="0" fontId="13" fillId="0" borderId="0" xfId="0" applyFont="1" applyFill="1"/>
    <xf numFmtId="0" fontId="9" fillId="0" borderId="0" xfId="0" applyFont="1" applyFill="1" applyAlignment="1">
      <alignment vertical="center"/>
    </xf>
    <xf numFmtId="0" fontId="0" fillId="0" borderId="0" xfId="0" applyFont="1" applyFill="1"/>
    <xf numFmtId="0" fontId="5" fillId="5" borderId="5" xfId="0" applyFont="1" applyFill="1" applyBorder="1" applyAlignment="1">
      <alignment vertical="center" wrapText="1"/>
    </xf>
    <xf numFmtId="0" fontId="5" fillId="3" borderId="5" xfId="0" applyFont="1" applyFill="1" applyBorder="1" applyAlignment="1">
      <alignment vertical="center" wrapText="1"/>
    </xf>
    <xf numFmtId="0" fontId="13" fillId="0" borderId="0" xfId="0" applyFont="1" applyFill="1" applyAlignment="1">
      <alignment vertical="center"/>
    </xf>
    <xf numFmtId="0" fontId="0" fillId="2" borderId="0" xfId="0" applyFill="1" applyBorder="1" applyAlignment="1">
      <alignment horizontal="center"/>
    </xf>
    <xf numFmtId="0" fontId="19" fillId="0" borderId="0" xfId="1" applyFill="1" applyBorder="1" applyAlignment="1">
      <alignment horizontal="left" vertical="top"/>
    </xf>
    <xf numFmtId="0" fontId="19" fillId="0" borderId="12" xfId="1" applyFill="1" applyBorder="1" applyAlignment="1">
      <alignment horizontal="left" vertical="center" wrapText="1"/>
    </xf>
    <xf numFmtId="0" fontId="21" fillId="0" borderId="12" xfId="1" applyFont="1" applyFill="1" applyBorder="1" applyAlignment="1">
      <alignment horizontal="left" vertical="top" wrapText="1" indent="1"/>
    </xf>
    <xf numFmtId="0" fontId="21" fillId="0" borderId="12" xfId="1" applyFont="1" applyFill="1" applyBorder="1" applyAlignment="1">
      <alignment horizontal="center" vertical="top" wrapText="1"/>
    </xf>
    <xf numFmtId="0" fontId="22" fillId="0" borderId="12" xfId="1" applyFont="1" applyFill="1" applyBorder="1" applyAlignment="1">
      <alignment horizontal="center" vertical="top" wrapText="1"/>
    </xf>
    <xf numFmtId="1" fontId="23" fillId="0" borderId="12" xfId="1" applyNumberFormat="1" applyFont="1" applyFill="1" applyBorder="1" applyAlignment="1">
      <alignment horizontal="right" vertical="top" indent="2" shrinkToFit="1"/>
    </xf>
    <xf numFmtId="0" fontId="22" fillId="0" borderId="12" xfId="1" applyFont="1" applyFill="1" applyBorder="1" applyAlignment="1">
      <alignment horizontal="left" vertical="top" wrapText="1"/>
    </xf>
    <xf numFmtId="1" fontId="23" fillId="0" borderId="12" xfId="1" applyNumberFormat="1" applyFont="1" applyFill="1" applyBorder="1" applyAlignment="1">
      <alignment horizontal="center" vertical="top" shrinkToFit="1"/>
    </xf>
    <xf numFmtId="0" fontId="24" fillId="0" borderId="12" xfId="1" applyFont="1" applyFill="1" applyBorder="1" applyAlignment="1">
      <alignment horizontal="center" vertical="top" wrapText="1"/>
    </xf>
    <xf numFmtId="0" fontId="19" fillId="0" borderId="12" xfId="1" applyFill="1" applyBorder="1" applyAlignment="1">
      <alignment horizontal="center" wrapText="1"/>
    </xf>
    <xf numFmtId="0" fontId="25" fillId="0" borderId="12" xfId="1" applyFont="1" applyFill="1" applyBorder="1" applyAlignment="1">
      <alignment horizontal="center" vertical="top" wrapText="1"/>
    </xf>
    <xf numFmtId="0" fontId="19" fillId="0" borderId="0" xfId="1" applyFill="1" applyBorder="1" applyAlignment="1">
      <alignment horizontal="center" vertical="top"/>
    </xf>
    <xf numFmtId="0" fontId="0" fillId="0" borderId="4" xfId="0" applyFill="1" applyBorder="1" applyAlignment="1">
      <alignment horizontal="center" vertical="center"/>
    </xf>
    <xf numFmtId="0" fontId="0" fillId="6" borderId="4" xfId="0" applyFill="1" applyBorder="1" applyAlignment="1">
      <alignment horizontal="left" vertical="center"/>
    </xf>
    <xf numFmtId="0" fontId="0" fillId="6" borderId="4" xfId="0" applyFill="1" applyBorder="1" applyAlignment="1">
      <alignment horizontal="center" vertical="center"/>
    </xf>
    <xf numFmtId="164" fontId="0" fillId="6" borderId="4" xfId="0" applyNumberFormat="1" applyFill="1" applyBorder="1" applyAlignment="1">
      <alignment horizontal="center" vertical="center"/>
    </xf>
    <xf numFmtId="0" fontId="11" fillId="6" borderId="6" xfId="0" applyFont="1" applyFill="1" applyBorder="1" applyAlignment="1">
      <alignment horizontal="center" vertical="center" wrapText="1"/>
    </xf>
    <xf numFmtId="0" fontId="11" fillId="0" borderId="0" xfId="0" applyFont="1" applyFill="1" applyAlignment="1">
      <alignment horizontal="center"/>
    </xf>
    <xf numFmtId="0" fontId="13" fillId="0" borderId="0" xfId="0" applyFont="1" applyFill="1" applyAlignment="1">
      <alignment horizontal="center"/>
    </xf>
    <xf numFmtId="0" fontId="11" fillId="0" borderId="8" xfId="0" applyFont="1" applyFill="1" applyBorder="1" applyAlignment="1">
      <alignment horizontal="center" vertical="center" wrapText="1"/>
    </xf>
    <xf numFmtId="0" fontId="11" fillId="3" borderId="8" xfId="0" applyFont="1" applyFill="1" applyBorder="1" applyAlignment="1">
      <alignment horizontal="center" vertical="center" wrapText="1"/>
    </xf>
    <xf numFmtId="0" fontId="11" fillId="0" borderId="0" xfId="0" applyFont="1" applyAlignment="1">
      <alignment horizontal="center"/>
    </xf>
    <xf numFmtId="0" fontId="0" fillId="0" borderId="0" xfId="0" applyAlignment="1">
      <alignment horizontal="center"/>
    </xf>
    <xf numFmtId="0" fontId="11" fillId="0" borderId="0" xfId="0" applyFont="1" applyFill="1" applyAlignment="1">
      <alignment horizontal="left"/>
    </xf>
    <xf numFmtId="0" fontId="11" fillId="5" borderId="5" xfId="0" applyFont="1" applyFill="1" applyBorder="1" applyAlignment="1">
      <alignment horizontal="left" vertical="center" wrapText="1"/>
    </xf>
    <xf numFmtId="0" fontId="11" fillId="0" borderId="8" xfId="0" applyFont="1" applyFill="1" applyBorder="1" applyAlignment="1">
      <alignment horizontal="left" vertical="center" wrapText="1"/>
    </xf>
    <xf numFmtId="0" fontId="11" fillId="6" borderId="6" xfId="0" applyFont="1" applyFill="1" applyBorder="1" applyAlignment="1">
      <alignment horizontal="left" vertical="center" wrapText="1"/>
    </xf>
    <xf numFmtId="0" fontId="13" fillId="0" borderId="4" xfId="0" applyFont="1" applyBorder="1" applyAlignment="1">
      <alignment horizontal="left" vertical="center" wrapText="1"/>
    </xf>
    <xf numFmtId="0" fontId="11" fillId="3" borderId="8" xfId="0" applyFont="1" applyFill="1" applyBorder="1" applyAlignment="1">
      <alignment horizontal="left" vertical="center" wrapText="1"/>
    </xf>
    <xf numFmtId="0" fontId="13" fillId="3" borderId="4" xfId="0" applyFont="1" applyFill="1" applyBorder="1" applyAlignment="1">
      <alignment horizontal="left" vertical="center" wrapText="1"/>
    </xf>
    <xf numFmtId="0" fontId="13" fillId="0" borderId="9" xfId="0" applyFont="1" applyBorder="1" applyAlignment="1">
      <alignment horizontal="left" wrapText="1"/>
    </xf>
    <xf numFmtId="0" fontId="13" fillId="0" borderId="4" xfId="0" applyFont="1" applyFill="1" applyBorder="1" applyAlignment="1">
      <alignment horizontal="left" vertical="center" wrapText="1"/>
    </xf>
    <xf numFmtId="0" fontId="13" fillId="3" borderId="9" xfId="0" applyFont="1" applyFill="1" applyBorder="1" applyAlignment="1">
      <alignment horizontal="left" wrapText="1"/>
    </xf>
    <xf numFmtId="0" fontId="13" fillId="0" borderId="4" xfId="0" applyFont="1" applyBorder="1" applyAlignment="1">
      <alignment horizontal="left"/>
    </xf>
    <xf numFmtId="0" fontId="13" fillId="0" borderId="4" xfId="0" applyFont="1" applyFill="1" applyBorder="1" applyAlignment="1">
      <alignment horizontal="left"/>
    </xf>
    <xf numFmtId="0" fontId="11" fillId="0" borderId="0" xfId="0" applyFont="1" applyAlignment="1">
      <alignment horizontal="left"/>
    </xf>
    <xf numFmtId="0" fontId="0" fillId="0" borderId="0" xfId="0" applyAlignment="1">
      <alignment horizontal="left"/>
    </xf>
    <xf numFmtId="0" fontId="0" fillId="0" borderId="4" xfId="0" applyFill="1" applyBorder="1" applyAlignment="1">
      <alignment horizontal="left"/>
    </xf>
    <xf numFmtId="0" fontId="0" fillId="2" borderId="4" xfId="0" applyFont="1" applyFill="1" applyBorder="1" applyAlignment="1">
      <alignment horizontal="left"/>
    </xf>
    <xf numFmtId="0" fontId="0" fillId="2" borderId="4" xfId="0" applyFont="1" applyFill="1" applyBorder="1" applyAlignment="1">
      <alignment horizontal="center" vertical="center"/>
    </xf>
    <xf numFmtId="0" fontId="11" fillId="6" borderId="4" xfId="0" applyFont="1" applyFill="1" applyBorder="1" applyAlignment="1">
      <alignment horizontal="left" vertical="center" wrapText="1"/>
    </xf>
    <xf numFmtId="0" fontId="11" fillId="6" borderId="4" xfId="0" applyFont="1" applyFill="1" applyBorder="1" applyAlignment="1">
      <alignment horizontal="center" vertical="center" wrapText="1"/>
    </xf>
    <xf numFmtId="0" fontId="14" fillId="0" borderId="4" xfId="0" applyFont="1" applyFill="1" applyBorder="1" applyAlignment="1">
      <alignment vertical="center" wrapText="1"/>
    </xf>
    <xf numFmtId="0" fontId="0" fillId="0" borderId="4" xfId="0" applyFont="1" applyBorder="1" applyAlignment="1">
      <alignment vertical="center" wrapText="1"/>
    </xf>
    <xf numFmtId="0" fontId="5" fillId="2" borderId="9" xfId="0" applyFont="1" applyFill="1" applyBorder="1" applyAlignment="1">
      <alignment horizontal="left" wrapText="1"/>
    </xf>
    <xf numFmtId="0" fontId="0" fillId="2" borderId="4" xfId="0" applyFill="1" applyBorder="1"/>
    <xf numFmtId="0" fontId="11" fillId="2" borderId="6" xfId="0" applyFont="1" applyFill="1" applyBorder="1" applyAlignment="1">
      <alignment horizontal="left" vertical="center" wrapText="1"/>
    </xf>
    <xf numFmtId="0" fontId="11" fillId="2" borderId="6" xfId="0" applyFont="1" applyFill="1" applyBorder="1" applyAlignment="1">
      <alignment horizontal="center" vertical="center" wrapText="1"/>
    </xf>
    <xf numFmtId="0" fontId="5" fillId="2" borderId="9" xfId="0" applyFont="1" applyFill="1" applyBorder="1" applyAlignment="1">
      <alignment horizontal="center" vertical="center" wrapText="1"/>
    </xf>
    <xf numFmtId="0" fontId="26" fillId="0" borderId="4" xfId="0" applyFont="1" applyBorder="1" applyAlignment="1">
      <alignment horizontal="left"/>
    </xf>
    <xf numFmtId="0" fontId="26" fillId="0" borderId="4" xfId="0" quotePrefix="1" applyFont="1" applyBorder="1" applyAlignment="1">
      <alignment horizontal="center" vertical="center"/>
    </xf>
    <xf numFmtId="0" fontId="26" fillId="0" borderId="4" xfId="0" applyFont="1" applyBorder="1" applyAlignment="1">
      <alignment horizontal="left" vertical="center"/>
    </xf>
    <xf numFmtId="0" fontId="26" fillId="0" borderId="4" xfId="0" applyFont="1" applyFill="1" applyBorder="1" applyAlignment="1">
      <alignment horizontal="left"/>
    </xf>
    <xf numFmtId="0" fontId="26" fillId="0" borderId="4" xfId="0" applyFont="1" applyFill="1" applyBorder="1" applyAlignment="1">
      <alignment horizontal="center" vertical="center"/>
    </xf>
    <xf numFmtId="0" fontId="26" fillId="0" borderId="4" xfId="0" applyFont="1" applyBorder="1" applyAlignment="1">
      <alignment horizontal="center" vertical="center"/>
    </xf>
    <xf numFmtId="0" fontId="26" fillId="0" borderId="0" xfId="0" applyFont="1"/>
    <xf numFmtId="0" fontId="27" fillId="2" borderId="4" xfId="0" applyFont="1" applyFill="1" applyBorder="1"/>
    <xf numFmtId="0" fontId="28" fillId="0" borderId="0" xfId="2"/>
    <xf numFmtId="0" fontId="13" fillId="3" borderId="4" xfId="0" applyFont="1" applyFill="1" applyBorder="1" applyAlignment="1">
      <alignment vertical="center" wrapText="1"/>
    </xf>
    <xf numFmtId="0" fontId="13" fillId="0" borderId="6" xfId="0" applyFont="1" applyBorder="1" applyAlignment="1">
      <alignment vertical="center"/>
    </xf>
    <xf numFmtId="0" fontId="13" fillId="0" borderId="4" xfId="0" applyFont="1" applyBorder="1" applyAlignment="1">
      <alignment vertical="center"/>
    </xf>
    <xf numFmtId="0" fontId="13" fillId="0" borderId="4" xfId="0" applyFont="1" applyBorder="1" applyAlignment="1">
      <alignment vertical="center" wrapText="1"/>
    </xf>
    <xf numFmtId="0" fontId="13" fillId="3" borderId="6" xfId="0" applyFont="1" applyFill="1" applyBorder="1" applyAlignment="1">
      <alignment vertical="center" wrapText="1"/>
    </xf>
    <xf numFmtId="0" fontId="13" fillId="0" borderId="6" xfId="0" applyFont="1" applyBorder="1" applyAlignment="1">
      <alignment vertical="center" wrapText="1"/>
    </xf>
    <xf numFmtId="0" fontId="13" fillId="0" borderId="5" xfId="0" applyFont="1" applyFill="1" applyBorder="1" applyAlignment="1">
      <alignment horizontal="center" vertical="center" wrapText="1"/>
    </xf>
    <xf numFmtId="0" fontId="13" fillId="0" borderId="15" xfId="0" applyFont="1" applyFill="1" applyBorder="1" applyAlignment="1">
      <alignment horizontal="center" vertical="center" wrapText="1"/>
    </xf>
    <xf numFmtId="0" fontId="13" fillId="0" borderId="6" xfId="0" applyFont="1" applyFill="1" applyBorder="1" applyAlignment="1">
      <alignment horizontal="center" vertical="center" wrapText="1"/>
    </xf>
    <xf numFmtId="0" fontId="13" fillId="0" borderId="5" xfId="0" applyFont="1" applyBorder="1" applyAlignment="1">
      <alignment horizontal="center" vertical="center" wrapText="1"/>
    </xf>
    <xf numFmtId="0" fontId="13" fillId="0" borderId="15" xfId="0" applyFont="1" applyBorder="1" applyAlignment="1">
      <alignment horizontal="center" vertical="center" wrapText="1"/>
    </xf>
    <xf numFmtId="0" fontId="13" fillId="0" borderId="6" xfId="0" applyFont="1" applyBorder="1" applyAlignment="1">
      <alignment horizontal="center" vertical="center" wrapText="1"/>
    </xf>
    <xf numFmtId="0" fontId="13" fillId="3" borderId="5" xfId="0" applyFont="1" applyFill="1" applyBorder="1" applyAlignment="1">
      <alignment horizontal="center" vertical="center" wrapText="1"/>
    </xf>
    <xf numFmtId="0" fontId="13" fillId="3" borderId="15" xfId="0" applyFont="1" applyFill="1" applyBorder="1" applyAlignment="1">
      <alignment horizontal="center" vertical="center" wrapText="1"/>
    </xf>
    <xf numFmtId="0" fontId="13" fillId="3" borderId="6" xfId="0" applyFont="1" applyFill="1" applyBorder="1" applyAlignment="1">
      <alignment horizontal="center" vertical="center" wrapText="1"/>
    </xf>
    <xf numFmtId="0" fontId="13" fillId="0" borderId="5" xfId="0" applyFont="1" applyBorder="1" applyAlignment="1">
      <alignment horizontal="center" vertical="center"/>
    </xf>
    <xf numFmtId="0" fontId="13" fillId="0" borderId="15" xfId="0" applyFont="1" applyBorder="1" applyAlignment="1">
      <alignment horizontal="center" vertical="center"/>
    </xf>
    <xf numFmtId="0" fontId="13" fillId="0" borderId="6" xfId="0" applyFont="1" applyBorder="1" applyAlignment="1">
      <alignment horizontal="center" vertical="center"/>
    </xf>
    <xf numFmtId="0" fontId="1" fillId="2" borderId="2" xfId="0" applyFont="1" applyFill="1" applyBorder="1" applyAlignment="1">
      <alignment horizontal="center" vertical="center" wrapText="1"/>
    </xf>
    <xf numFmtId="0" fontId="1" fillId="2" borderId="1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0" fillId="0" borderId="5" xfId="0" applyBorder="1" applyAlignment="1">
      <alignment vertical="center" wrapText="1"/>
    </xf>
    <xf numFmtId="0" fontId="0" fillId="0" borderId="6" xfId="0" applyBorder="1" applyAlignment="1">
      <alignment vertical="center" wrapText="1"/>
    </xf>
    <xf numFmtId="0" fontId="0" fillId="0" borderId="5" xfId="0" applyBorder="1" applyAlignment="1">
      <alignment horizontal="left" vertical="center" wrapText="1"/>
    </xf>
    <xf numFmtId="0" fontId="0" fillId="0" borderId="6" xfId="0" applyBorder="1" applyAlignment="1">
      <alignment horizontal="left" vertical="center" wrapText="1"/>
    </xf>
    <xf numFmtId="0" fontId="0" fillId="0" borderId="5" xfId="0" applyFont="1" applyBorder="1" applyAlignment="1">
      <alignment horizontal="left" vertical="center" wrapText="1"/>
    </xf>
    <xf numFmtId="0" fontId="0" fillId="0" borderId="15" xfId="0" applyBorder="1" applyAlignment="1">
      <alignment horizontal="left" vertical="center" wrapText="1"/>
    </xf>
    <xf numFmtId="0" fontId="20" fillId="0" borderId="0" xfId="1" applyFont="1" applyFill="1" applyBorder="1" applyAlignment="1">
      <alignment horizontal="left" wrapText="1"/>
    </xf>
  </cellXfs>
  <cellStyles count="3">
    <cellStyle name="Normal 2" xfId="1"/>
    <cellStyle name="一般" xfId="0" builtinId="0"/>
    <cellStyle name="超連結" xfId="2" builtinId="8"/>
  </cellStyles>
  <dxfs count="0"/>
  <tableStyles count="0" defaultTableStyle="TableStyleMedium2" defaultPivotStyle="PivotStyleLight16"/>
  <colors>
    <mruColors>
      <color rgb="FFF2E4FC"/>
      <color rgb="FFE8CEF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alcChain" Target="calcChain.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0</xdr:row>
          <xdr:rowOff>0</xdr:rowOff>
        </xdr:from>
        <xdr:to>
          <xdr:col>19</xdr:col>
          <xdr:colOff>590550</xdr:colOff>
          <xdr:row>48</xdr:row>
          <xdr:rowOff>165100</xdr:rowOff>
        </xdr:to>
        <xdr:sp macro="" textlink="">
          <xdr:nvSpPr>
            <xdr:cNvPr id="1027" name="Object 3" hidden="1">
              <a:extLst>
                <a:ext uri="{63B3BB69-23CF-44E3-9099-C40C66FF867C}">
                  <a14:compatExt spid="_x0000_s1027"/>
                </a:ext>
                <a:ext uri="{FF2B5EF4-FFF2-40B4-BE49-F238E27FC236}">
                  <a16:creationId xmlns:a16="http://schemas.microsoft.com/office/drawing/2014/main" id="{00000000-0008-0000-0300-000003040000}"/>
                </a:ext>
              </a:extLst>
            </xdr:cNvPr>
            <xdr:cNvSpPr/>
          </xdr:nvSpPr>
          <xdr:spPr bwMode="auto">
            <a:xfrm>
              <a:off x="0" y="0"/>
              <a:ext cx="0" cy="0"/>
            </a:xfrm>
            <a:prstGeom prst="rect">
              <a:avLst/>
            </a:prstGeom>
            <a:solidFill>
              <a:srgbClr val="FFFFFF" mc:Ignorable="a14" a14:legacySpreadsheetColorIndex="65"/>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Wayne%20CHAN\AppData\Local\Temp\Temp1_RE__LESM_Enrollment_Plan_for_Academic_Reform%20(2).zip\DL%20Course%20Enrolment%20Guide%20(modified)_BSSCLESM_2%20(revised)_GA_HH.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jcmho\OneDrive%20-%20Hong%20Kong%20Metropolitan%20University\a%20PT(DL)\Course%20Presentation%20Schedule_DLPG_2022020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udy Plan Template"/>
      <sheetName val="Study Progression Schedule "/>
      <sheetName val="Study Progression Schedule (2)"/>
      <sheetName val="Recommend Course Enrolment Plan"/>
      <sheetName val="Course Presentation Schedule"/>
      <sheetName val="Study Plan Template "/>
      <sheetName val="All Courses"/>
    </sheetNames>
    <sheetDataSet>
      <sheetData sheetId="0"/>
      <sheetData sheetId="1"/>
      <sheetData sheetId="2"/>
      <sheetData sheetId="3"/>
      <sheetData sheetId="4"/>
      <sheetData sheetId="5"/>
      <sheetData sheetId="6">
        <row r="3">
          <cell r="B3" t="str">
            <v>CHIN A162C</v>
          </cell>
          <cell r="C3" t="str">
            <v>中國人文學科基礎課程（一）：歷史與文學</v>
          </cell>
          <cell r="D3">
            <v>2</v>
          </cell>
          <cell r="E3">
            <v>10</v>
          </cell>
        </row>
        <row r="4">
          <cell r="B4" t="str">
            <v>CHIN A163C</v>
          </cell>
          <cell r="C4" t="str">
            <v>中國人文學科基礎課程（二）：思想與信仰</v>
          </cell>
          <cell r="D4">
            <v>2</v>
          </cell>
          <cell r="E4">
            <v>10</v>
          </cell>
        </row>
        <row r="5">
          <cell r="B5" t="str">
            <v>CHIN A171C</v>
          </cell>
          <cell r="C5" t="str">
            <v>應用文</v>
          </cell>
          <cell r="D5">
            <v>1</v>
          </cell>
          <cell r="E5">
            <v>5</v>
          </cell>
        </row>
        <row r="6">
          <cell r="B6" t="str">
            <v>CHIN A172C</v>
          </cell>
          <cell r="C6" t="str">
            <v>語文通論</v>
          </cell>
          <cell r="D6">
            <v>1</v>
          </cell>
          <cell r="E6">
            <v>5</v>
          </cell>
        </row>
        <row r="7">
          <cell r="B7" t="str">
            <v>CHIN A202C</v>
          </cell>
          <cell r="C7" t="str">
            <v>當代中國文化</v>
          </cell>
          <cell r="D7">
            <v>2</v>
          </cell>
          <cell r="E7">
            <v>10</v>
          </cell>
        </row>
        <row r="8">
          <cell r="B8" t="str">
            <v>CHIN A213C</v>
          </cell>
          <cell r="C8" t="str">
            <v>香港歷史（1842-1997）</v>
          </cell>
          <cell r="D8">
            <v>2</v>
          </cell>
          <cell r="E8">
            <v>10</v>
          </cell>
        </row>
        <row r="9">
          <cell r="B9" t="str">
            <v>CHIN A240C</v>
          </cell>
          <cell r="C9" t="str">
            <v>中文傳意：理論與實踐</v>
          </cell>
          <cell r="D9">
            <v>2</v>
          </cell>
          <cell r="E9">
            <v>10</v>
          </cell>
        </row>
        <row r="10">
          <cell r="B10" t="str">
            <v>CHIN A264C</v>
          </cell>
          <cell r="C10" t="str">
            <v>歷代散文</v>
          </cell>
          <cell r="D10">
            <v>2</v>
          </cell>
          <cell r="E10">
            <v>10</v>
          </cell>
        </row>
        <row r="11">
          <cell r="B11" t="str">
            <v>CHIN A265C</v>
          </cell>
          <cell r="C11" t="str">
            <v>中國現代修辭學</v>
          </cell>
          <cell r="D11">
            <v>2</v>
          </cell>
          <cell r="E11">
            <v>10</v>
          </cell>
        </row>
        <row r="12">
          <cell r="B12" t="str">
            <v>CHIN A270C</v>
          </cell>
          <cell r="C12" t="str">
            <v>中國文學與文化導論</v>
          </cell>
          <cell r="D12">
            <v>2</v>
          </cell>
          <cell r="E12">
            <v>10</v>
          </cell>
        </row>
        <row r="13">
          <cell r="B13" t="str">
            <v>CHIN A272C</v>
          </cell>
          <cell r="C13" t="str">
            <v>中國現代語法</v>
          </cell>
          <cell r="D13">
            <v>2</v>
          </cell>
          <cell r="E13">
            <v>10</v>
          </cell>
        </row>
        <row r="14">
          <cell r="B14" t="str">
            <v>CHIN A273C</v>
          </cell>
          <cell r="C14" t="str">
            <v>詩詞選</v>
          </cell>
          <cell r="D14">
            <v>2</v>
          </cell>
          <cell r="E14">
            <v>10</v>
          </cell>
        </row>
        <row r="15">
          <cell r="B15" t="str">
            <v>CHIN A274C</v>
          </cell>
          <cell r="C15" t="str">
            <v>現代文學</v>
          </cell>
          <cell r="D15">
            <v>2</v>
          </cell>
          <cell r="E15">
            <v>10</v>
          </cell>
        </row>
        <row r="16">
          <cell r="B16" t="str">
            <v>CHIN A281C</v>
          </cell>
          <cell r="C16" t="str">
            <v>中國中古史</v>
          </cell>
          <cell r="D16">
            <v>2</v>
          </cell>
          <cell r="E16">
            <v>10</v>
          </cell>
        </row>
        <row r="17">
          <cell r="B17" t="str">
            <v>CHIN A282C</v>
          </cell>
          <cell r="C17" t="str">
            <v>中國近世史</v>
          </cell>
          <cell r="D17">
            <v>2</v>
          </cell>
          <cell r="E17">
            <v>10</v>
          </cell>
        </row>
        <row r="18">
          <cell r="B18" t="str">
            <v>CHIN A291C</v>
          </cell>
          <cell r="C18" t="str">
            <v>邏輯與方法論</v>
          </cell>
          <cell r="D18">
            <v>2</v>
          </cell>
          <cell r="E18">
            <v>10</v>
          </cell>
        </row>
        <row r="19">
          <cell r="B19" t="str">
            <v>CHIN A293C</v>
          </cell>
          <cell r="C19" t="str">
            <v>中國古代哲學思想</v>
          </cell>
          <cell r="D19">
            <v>2</v>
          </cell>
          <cell r="E19">
            <v>10</v>
          </cell>
        </row>
        <row r="20">
          <cell r="B20" t="str">
            <v>CHIN A350C</v>
          </cell>
          <cell r="C20" t="str">
            <v>多媒體寫作及互聯網在研究上的應用</v>
          </cell>
          <cell r="D20">
            <v>2</v>
          </cell>
          <cell r="E20">
            <v>10</v>
          </cell>
        </row>
        <row r="21">
          <cell r="B21" t="str">
            <v>CHIN A360C</v>
          </cell>
          <cell r="C21" t="str">
            <v>新聞、編輯及廣告</v>
          </cell>
          <cell r="D21">
            <v>2</v>
          </cell>
          <cell r="E21">
            <v>10</v>
          </cell>
        </row>
        <row r="22">
          <cell r="B22" t="str">
            <v>CHIN A361C</v>
          </cell>
          <cell r="C22" t="str">
            <v>中國人文學科研究方法及文獻目錄學</v>
          </cell>
          <cell r="D22">
            <v>2</v>
          </cell>
          <cell r="E22">
            <v>10</v>
          </cell>
        </row>
        <row r="23">
          <cell r="B23" t="str">
            <v>CHIN A362C</v>
          </cell>
          <cell r="C23" t="str">
            <v>中國當代文學</v>
          </cell>
          <cell r="D23">
            <v>2</v>
          </cell>
          <cell r="E23">
            <v>10</v>
          </cell>
        </row>
        <row r="24">
          <cell r="B24" t="str">
            <v>CHIN A366C</v>
          </cell>
          <cell r="C24" t="str">
            <v>中國現當代散文選讀及創作</v>
          </cell>
          <cell r="D24">
            <v>2</v>
          </cell>
          <cell r="E24">
            <v>10</v>
          </cell>
        </row>
        <row r="25">
          <cell r="B25" t="str">
            <v>CHIN A371C</v>
          </cell>
          <cell r="C25" t="str">
            <v>中國古典小說</v>
          </cell>
          <cell r="D25">
            <v>2</v>
          </cell>
          <cell r="E25">
            <v>10</v>
          </cell>
        </row>
        <row r="26">
          <cell r="B26" t="str">
            <v>CHIN A372C</v>
          </cell>
          <cell r="C26" t="str">
            <v>中國文學批評</v>
          </cell>
          <cell r="D26">
            <v>2</v>
          </cell>
          <cell r="E26">
            <v>10</v>
          </cell>
        </row>
        <row r="27">
          <cell r="B27" t="str">
            <v>CHIN A373B</v>
          </cell>
          <cell r="C27" t="str">
            <v>中西比較文學</v>
          </cell>
          <cell r="D27">
            <v>2</v>
          </cell>
          <cell r="E27">
            <v>10</v>
          </cell>
        </row>
        <row r="28">
          <cell r="B28" t="str">
            <v>CHIN A381C</v>
          </cell>
          <cell r="C28" t="str">
            <v>史學方法</v>
          </cell>
          <cell r="D28">
            <v>2</v>
          </cell>
          <cell r="E28">
            <v>10</v>
          </cell>
        </row>
        <row r="29">
          <cell r="B29" t="str">
            <v>CHIN A383C</v>
          </cell>
          <cell r="C29" t="str">
            <v>中國近代史（1840-1949）</v>
          </cell>
          <cell r="D29">
            <v>2</v>
          </cell>
          <cell r="E29">
            <v>10</v>
          </cell>
        </row>
        <row r="30">
          <cell r="B30" t="str">
            <v>CHIN A384C</v>
          </cell>
          <cell r="C30" t="str">
            <v>宋元明清社會經濟史</v>
          </cell>
          <cell r="D30">
            <v>2</v>
          </cell>
          <cell r="E30">
            <v>10</v>
          </cell>
        </row>
        <row r="31">
          <cell r="B31" t="str">
            <v>CHIN A391C</v>
          </cell>
          <cell r="C31" t="str">
            <v>中國宋元明哲學</v>
          </cell>
          <cell r="D31">
            <v>2</v>
          </cell>
          <cell r="E31">
            <v>10</v>
          </cell>
        </row>
        <row r="32">
          <cell r="B32" t="str">
            <v>CHIN A392C</v>
          </cell>
          <cell r="C32" t="str">
            <v>明末以來中國思想史</v>
          </cell>
          <cell r="D32">
            <v>2</v>
          </cell>
          <cell r="E32">
            <v>10</v>
          </cell>
        </row>
        <row r="33">
          <cell r="B33" t="str">
            <v>CHST A303C</v>
          </cell>
          <cell r="C33" t="str">
            <v>中國對外貿易與投資</v>
          </cell>
          <cell r="D33">
            <v>2</v>
          </cell>
          <cell r="E33">
            <v>10</v>
          </cell>
        </row>
        <row r="34">
          <cell r="B34" t="str">
            <v>CHST A304C</v>
          </cell>
          <cell r="C34" t="str">
            <v>中國當代史</v>
          </cell>
          <cell r="D34">
            <v>2</v>
          </cell>
          <cell r="E34">
            <v>10</v>
          </cell>
        </row>
        <row r="35">
          <cell r="B35" t="str">
            <v>ECON A202C</v>
          </cell>
          <cell r="C35" t="str">
            <v>當代中國經濟發展</v>
          </cell>
          <cell r="D35">
            <v>2</v>
          </cell>
          <cell r="E35">
            <v>10</v>
          </cell>
        </row>
        <row r="36">
          <cell r="B36" t="str">
            <v>ECON A203</v>
          </cell>
          <cell r="C36" t="str">
            <v>Hong Kong Economy</v>
          </cell>
          <cell r="D36">
            <v>2</v>
          </cell>
          <cell r="E36">
            <v>10</v>
          </cell>
        </row>
        <row r="37">
          <cell r="B37" t="str">
            <v>ECON A231</v>
          </cell>
          <cell r="C37" t="str">
            <v>Introduction to Microeconomics</v>
          </cell>
          <cell r="D37">
            <v>1</v>
          </cell>
          <cell r="E37">
            <v>5</v>
          </cell>
        </row>
        <row r="38">
          <cell r="B38" t="str">
            <v>ECON A231C</v>
          </cell>
          <cell r="C38" t="str">
            <v>微觀經濟學導論</v>
          </cell>
          <cell r="D38">
            <v>1</v>
          </cell>
          <cell r="E38">
            <v>5</v>
          </cell>
        </row>
        <row r="39">
          <cell r="B39" t="str">
            <v>ECON A232</v>
          </cell>
          <cell r="C39" t="str">
            <v>Introduction to Macroeconomics</v>
          </cell>
          <cell r="D39">
            <v>1</v>
          </cell>
          <cell r="E39">
            <v>5</v>
          </cell>
        </row>
        <row r="40">
          <cell r="B40" t="str">
            <v>ECON A232C</v>
          </cell>
          <cell r="C40" t="str">
            <v>宏觀經濟學導論</v>
          </cell>
          <cell r="D40">
            <v>1</v>
          </cell>
          <cell r="E40">
            <v>5</v>
          </cell>
        </row>
        <row r="41">
          <cell r="B41" t="str">
            <v>ECON A305</v>
          </cell>
          <cell r="C41" t="str">
            <v>Money and Banking</v>
          </cell>
          <cell r="D41">
            <v>2</v>
          </cell>
          <cell r="E41">
            <v>10</v>
          </cell>
        </row>
        <row r="42">
          <cell r="B42" t="str">
            <v>ECON A311</v>
          </cell>
          <cell r="C42" t="str">
            <v>Intermediate Microeconomics</v>
          </cell>
          <cell r="D42">
            <v>1</v>
          </cell>
          <cell r="E42">
            <v>5</v>
          </cell>
        </row>
        <row r="43">
          <cell r="B43" t="str">
            <v>ECON A312</v>
          </cell>
          <cell r="C43" t="str">
            <v>Intermediate Macroeconomics</v>
          </cell>
          <cell r="D43">
            <v>1</v>
          </cell>
          <cell r="E43">
            <v>5</v>
          </cell>
        </row>
        <row r="44">
          <cell r="B44" t="str">
            <v>ECON A313</v>
          </cell>
          <cell r="C44" t="str">
            <v>Introductory Econometrics</v>
          </cell>
          <cell r="D44">
            <v>1</v>
          </cell>
          <cell r="E44">
            <v>5</v>
          </cell>
        </row>
        <row r="45">
          <cell r="B45" t="str">
            <v>ECON A314</v>
          </cell>
          <cell r="C45" t="str">
            <v>Econometrics and Forecasting</v>
          </cell>
          <cell r="D45">
            <v>1</v>
          </cell>
          <cell r="E45">
            <v>5</v>
          </cell>
        </row>
        <row r="46">
          <cell r="B46" t="str">
            <v>ECON A316</v>
          </cell>
          <cell r="C46" t="str">
            <v>International Finance</v>
          </cell>
          <cell r="D46">
            <v>1</v>
          </cell>
          <cell r="E46">
            <v>5</v>
          </cell>
        </row>
        <row r="47">
          <cell r="B47" t="str">
            <v>ECON A317</v>
          </cell>
          <cell r="C47" t="str">
            <v>Theory of Public Finance</v>
          </cell>
          <cell r="D47">
            <v>1</v>
          </cell>
          <cell r="E47">
            <v>5</v>
          </cell>
        </row>
        <row r="48">
          <cell r="B48" t="str">
            <v>ECON A318</v>
          </cell>
          <cell r="C48" t="str">
            <v>Economic Analysis of Public Policy</v>
          </cell>
          <cell r="D48">
            <v>1</v>
          </cell>
          <cell r="E48">
            <v>5</v>
          </cell>
        </row>
        <row r="49">
          <cell r="B49" t="str">
            <v>ENGL A090</v>
          </cell>
          <cell r="C49" t="str">
            <v>English Speaking and Listening Skills</v>
          </cell>
          <cell r="D49">
            <v>1</v>
          </cell>
          <cell r="E49">
            <v>5</v>
          </cell>
        </row>
        <row r="50">
          <cell r="B50" t="str">
            <v>ENGL A101</v>
          </cell>
          <cell r="C50" t="str">
            <v>University English Writing Skills</v>
          </cell>
          <cell r="D50">
            <v>1</v>
          </cell>
          <cell r="E50">
            <v>5</v>
          </cell>
        </row>
        <row r="51">
          <cell r="B51" t="str">
            <v>ENGL A122</v>
          </cell>
          <cell r="C51" t="str">
            <v>Presentation Skills</v>
          </cell>
          <cell r="D51">
            <v>1</v>
          </cell>
          <cell r="E51">
            <v>5</v>
          </cell>
        </row>
        <row r="52">
          <cell r="B52" t="str">
            <v>ENGL A131</v>
          </cell>
          <cell r="C52" t="str">
            <v>Introduction to English Fiction</v>
          </cell>
          <cell r="D52">
            <v>1</v>
          </cell>
          <cell r="E52">
            <v>5</v>
          </cell>
        </row>
        <row r="53">
          <cell r="B53" t="str">
            <v>ENGL A132</v>
          </cell>
          <cell r="C53" t="str">
            <v>Introduction to English Drama and Poetry</v>
          </cell>
          <cell r="D53">
            <v>1</v>
          </cell>
          <cell r="E53">
            <v>5</v>
          </cell>
        </row>
        <row r="54">
          <cell r="B54" t="str">
            <v>ENGL A200</v>
          </cell>
          <cell r="C54" t="str">
            <v>Analysing English Grammar</v>
          </cell>
          <cell r="D54">
            <v>2</v>
          </cell>
          <cell r="E54">
            <v>10</v>
          </cell>
        </row>
        <row r="55">
          <cell r="B55" t="str">
            <v>ENGL A202</v>
          </cell>
          <cell r="C55" t="str">
            <v>The Structure of Modern English</v>
          </cell>
          <cell r="D55">
            <v>2</v>
          </cell>
          <cell r="E55">
            <v>10</v>
          </cell>
        </row>
        <row r="56">
          <cell r="B56" t="str">
            <v>ENGL A231</v>
          </cell>
          <cell r="C56" t="str">
            <v>English Literature in the Modern World</v>
          </cell>
          <cell r="D56">
            <v>1</v>
          </cell>
          <cell r="E56">
            <v>5</v>
          </cell>
        </row>
        <row r="57">
          <cell r="B57" t="str">
            <v>ENGL A232</v>
          </cell>
          <cell r="C57" t="str">
            <v>Socio-cultural Issues in English Literature</v>
          </cell>
          <cell r="D57">
            <v>2</v>
          </cell>
          <cell r="E57">
            <v>10</v>
          </cell>
        </row>
        <row r="58">
          <cell r="B58" t="str">
            <v>ENGL A336</v>
          </cell>
          <cell r="C58" t="str">
            <v>Major Authors in English Literature</v>
          </cell>
          <cell r="D58">
            <v>2</v>
          </cell>
          <cell r="E58">
            <v>10</v>
          </cell>
        </row>
        <row r="59">
          <cell r="B59" t="str">
            <v>ENGL A337</v>
          </cell>
          <cell r="C59" t="str">
            <v>Critical Approaches to Literature</v>
          </cell>
          <cell r="D59">
            <v>2</v>
          </cell>
          <cell r="E59">
            <v>10</v>
          </cell>
        </row>
        <row r="60">
          <cell r="B60" t="str">
            <v>GCST A216</v>
          </cell>
          <cell r="C60" t="str">
            <v>Chinese International Relations since 1949</v>
          </cell>
          <cell r="D60">
            <v>1</v>
          </cell>
          <cell r="E60">
            <v>5</v>
          </cell>
        </row>
        <row r="61">
          <cell r="B61" t="str">
            <v>LANG A330</v>
          </cell>
          <cell r="C61" t="str">
            <v>Introduction to Semantics and Pragmatics</v>
          </cell>
          <cell r="D61">
            <v>2</v>
          </cell>
          <cell r="E61">
            <v>10</v>
          </cell>
        </row>
        <row r="62">
          <cell r="B62" t="str">
            <v>LANG A331</v>
          </cell>
          <cell r="C62" t="str">
            <v>Language and Society in Hong Kong</v>
          </cell>
          <cell r="D62">
            <v>2</v>
          </cell>
          <cell r="E62">
            <v>10</v>
          </cell>
        </row>
        <row r="63">
          <cell r="B63" t="str">
            <v>LANG A332</v>
          </cell>
          <cell r="C63" t="str">
            <v>Stylistics and Discourse Analysis</v>
          </cell>
          <cell r="D63">
            <v>2</v>
          </cell>
          <cell r="E63">
            <v>10</v>
          </cell>
        </row>
        <row r="64">
          <cell r="B64" t="str">
            <v>LESM A201</v>
          </cell>
          <cell r="C64" t="str">
            <v>Hong Kong Criminal Justice System</v>
          </cell>
          <cell r="D64">
            <v>2</v>
          </cell>
          <cell r="E64">
            <v>10</v>
          </cell>
        </row>
        <row r="65">
          <cell r="B65" t="str">
            <v>LESM A202</v>
          </cell>
          <cell r="C65" t="str">
            <v>Police and Society</v>
          </cell>
          <cell r="D65">
            <v>2</v>
          </cell>
          <cell r="E65">
            <v>10</v>
          </cell>
        </row>
        <row r="66">
          <cell r="B66" t="str">
            <v>LESM A203</v>
          </cell>
          <cell r="C66" t="str">
            <v>Psychology for Law Enforcement</v>
          </cell>
          <cell r="D66">
            <v>2</v>
          </cell>
          <cell r="E66">
            <v>10</v>
          </cell>
        </row>
        <row r="67">
          <cell r="B67" t="str">
            <v>LESM A204</v>
          </cell>
          <cell r="C67" t="str">
            <v>Security Practice and Management</v>
          </cell>
          <cell r="D67">
            <v>2</v>
          </cell>
          <cell r="E67">
            <v>10</v>
          </cell>
        </row>
        <row r="68">
          <cell r="B68" t="str">
            <v>LESM A301</v>
          </cell>
          <cell r="C68" t="str">
            <v>Core Issues in Policing</v>
          </cell>
          <cell r="D68">
            <v>2</v>
          </cell>
          <cell r="E68">
            <v>10</v>
          </cell>
        </row>
        <row r="69">
          <cell r="B69" t="str">
            <v>LESM A302</v>
          </cell>
          <cell r="C69" t="str">
            <v>Public Order Management</v>
          </cell>
          <cell r="D69">
            <v>1</v>
          </cell>
          <cell r="E69">
            <v>5</v>
          </cell>
        </row>
        <row r="70">
          <cell r="B70" t="str">
            <v>LESM A303</v>
          </cell>
          <cell r="C70" t="str">
            <v>Law Enforcement and Policing in Chinese Societies</v>
          </cell>
          <cell r="D70">
            <v>1</v>
          </cell>
          <cell r="E70">
            <v>5</v>
          </cell>
        </row>
        <row r="71">
          <cell r="B71" t="str">
            <v>LESM A304</v>
          </cell>
          <cell r="C71" t="str">
            <v>Research Methods in Law Enforcement and Security Studies</v>
          </cell>
          <cell r="D71">
            <v>2</v>
          </cell>
          <cell r="E71">
            <v>10</v>
          </cell>
        </row>
        <row r="72">
          <cell r="B72" t="str">
            <v>LESM A305</v>
          </cell>
          <cell r="C72" t="str">
            <v>Major Issues in Criminology and Penology</v>
          </cell>
          <cell r="D72">
            <v>2</v>
          </cell>
          <cell r="E72">
            <v>10</v>
          </cell>
        </row>
        <row r="73">
          <cell r="B73" t="str">
            <v>POLS A201</v>
          </cell>
          <cell r="C73" t="str">
            <v>Introduction to Political Science</v>
          </cell>
          <cell r="D73">
            <v>2</v>
          </cell>
          <cell r="E73">
            <v>10</v>
          </cell>
        </row>
        <row r="74">
          <cell r="B74" t="str">
            <v>POLS A201C</v>
          </cell>
          <cell r="C74" t="str">
            <v>政治學導論</v>
          </cell>
          <cell r="D74">
            <v>2</v>
          </cell>
          <cell r="E74">
            <v>10</v>
          </cell>
        </row>
        <row r="75">
          <cell r="B75" t="str">
            <v>POLS A211</v>
          </cell>
          <cell r="C75" t="str">
            <v>Government and Politics of Hong Kong</v>
          </cell>
          <cell r="D75">
            <v>2</v>
          </cell>
          <cell r="E75">
            <v>10</v>
          </cell>
        </row>
        <row r="76">
          <cell r="B76" t="str">
            <v>POLS A211C</v>
          </cell>
          <cell r="C76" t="str">
            <v>香港政府及政治</v>
          </cell>
          <cell r="D76">
            <v>2</v>
          </cell>
          <cell r="E76">
            <v>10</v>
          </cell>
        </row>
        <row r="77">
          <cell r="B77" t="str">
            <v>PSYC A227</v>
          </cell>
          <cell r="C77" t="str">
            <v>Positive Psychology</v>
          </cell>
          <cell r="D77">
            <v>2</v>
          </cell>
          <cell r="E77">
            <v>10</v>
          </cell>
        </row>
        <row r="78">
          <cell r="B78" t="str">
            <v>PSYC A228</v>
          </cell>
          <cell r="C78" t="str">
            <v>Introduction to Psychology</v>
          </cell>
          <cell r="D78">
            <v>2</v>
          </cell>
          <cell r="E78">
            <v>10</v>
          </cell>
        </row>
        <row r="79">
          <cell r="B79" t="str">
            <v>PSYC A229</v>
          </cell>
          <cell r="C79" t="str">
            <v>Biological Psychology: Theories and Principles</v>
          </cell>
          <cell r="D79">
            <v>2</v>
          </cell>
          <cell r="E79">
            <v>10</v>
          </cell>
        </row>
        <row r="80">
          <cell r="B80" t="str">
            <v>PSYC A230</v>
          </cell>
          <cell r="C80" t="str">
            <v>Developmental Psychology</v>
          </cell>
          <cell r="D80">
            <v>2</v>
          </cell>
          <cell r="E80">
            <v>10</v>
          </cell>
        </row>
        <row r="81">
          <cell r="B81" t="str">
            <v>PSYC A231</v>
          </cell>
          <cell r="C81" t="str">
            <v>Introduction to Counselling Psychology</v>
          </cell>
          <cell r="D81">
            <v>1</v>
          </cell>
          <cell r="E81">
            <v>5</v>
          </cell>
        </row>
        <row r="82">
          <cell r="B82" t="str">
            <v>PSYC A232</v>
          </cell>
          <cell r="C82" t="str">
            <v>Introduction to Abnormal Psychology</v>
          </cell>
          <cell r="D82">
            <v>1</v>
          </cell>
          <cell r="E82">
            <v>5</v>
          </cell>
        </row>
        <row r="83">
          <cell r="B83" t="str">
            <v>PSYC A318</v>
          </cell>
          <cell r="C83" t="str">
            <v>History of Psychology</v>
          </cell>
          <cell r="D83">
            <v>2</v>
          </cell>
          <cell r="E83">
            <v>10</v>
          </cell>
        </row>
        <row r="84">
          <cell r="B84" t="str">
            <v>PSYC A319</v>
          </cell>
          <cell r="C84" t="str">
            <v>Theories of Personality Psychology</v>
          </cell>
          <cell r="D84">
            <v>2</v>
          </cell>
          <cell r="E84">
            <v>10</v>
          </cell>
        </row>
        <row r="85">
          <cell r="B85" t="str">
            <v>PSYC A320</v>
          </cell>
          <cell r="C85" t="str">
            <v>Cognitive Psychology: Theories and Applications</v>
          </cell>
          <cell r="D85">
            <v>2</v>
          </cell>
          <cell r="E85">
            <v>10</v>
          </cell>
        </row>
        <row r="86">
          <cell r="B86" t="str">
            <v>PSYC A321</v>
          </cell>
          <cell r="C86" t="str">
            <v>Social Psychology: Theories and Applications</v>
          </cell>
          <cell r="D86">
            <v>2</v>
          </cell>
          <cell r="E86">
            <v>20</v>
          </cell>
        </row>
        <row r="87">
          <cell r="B87" t="str">
            <v>PTH A200C</v>
          </cell>
          <cell r="C87" t="str">
            <v>普通話II</v>
          </cell>
          <cell r="D87">
            <v>2</v>
          </cell>
          <cell r="E87">
            <v>10</v>
          </cell>
        </row>
        <row r="88">
          <cell r="B88" t="str">
            <v>PUAD A202</v>
          </cell>
          <cell r="C88" t="str">
            <v>Introduction to Public Administration</v>
          </cell>
          <cell r="D88">
            <v>1</v>
          </cell>
          <cell r="E88">
            <v>5</v>
          </cell>
        </row>
        <row r="89">
          <cell r="B89" t="str">
            <v>PUAD A203</v>
          </cell>
          <cell r="C89" t="str">
            <v>Introduction to Public Policy</v>
          </cell>
          <cell r="D89">
            <v>1</v>
          </cell>
          <cell r="E89">
            <v>5</v>
          </cell>
        </row>
        <row r="90">
          <cell r="B90" t="str">
            <v>PUAD A301</v>
          </cell>
          <cell r="C90" t="str">
            <v>Public Sector Management in Hong Kong</v>
          </cell>
          <cell r="D90">
            <v>2</v>
          </cell>
          <cell r="E90">
            <v>10</v>
          </cell>
        </row>
        <row r="91">
          <cell r="B91" t="str">
            <v>PUAD A302</v>
          </cell>
          <cell r="C91" t="str">
            <v>Government and Business</v>
          </cell>
          <cell r="D91">
            <v>2</v>
          </cell>
          <cell r="E91">
            <v>10</v>
          </cell>
        </row>
        <row r="92">
          <cell r="B92" t="str">
            <v>PUAD A303</v>
          </cell>
          <cell r="C92" t="str">
            <v>Current Issues in Public Sector Management</v>
          </cell>
          <cell r="D92">
            <v>2</v>
          </cell>
          <cell r="E92">
            <v>10</v>
          </cell>
        </row>
        <row r="93">
          <cell r="B93" t="str">
            <v>SOCI A202</v>
          </cell>
          <cell r="C93" t="str">
            <v>Hong Kong Society</v>
          </cell>
          <cell r="D93">
            <v>2</v>
          </cell>
          <cell r="E93">
            <v>10</v>
          </cell>
        </row>
        <row r="94">
          <cell r="B94" t="str">
            <v>SOCI A202C</v>
          </cell>
          <cell r="C94" t="str">
            <v>香港社會</v>
          </cell>
          <cell r="D94">
            <v>2</v>
          </cell>
          <cell r="E94">
            <v>10</v>
          </cell>
        </row>
        <row r="95">
          <cell r="B95" t="str">
            <v>SOCI A208</v>
          </cell>
          <cell r="C95" t="str">
            <v>Welfare, Crime and Society</v>
          </cell>
          <cell r="D95">
            <v>2</v>
          </cell>
          <cell r="E95">
            <v>20</v>
          </cell>
        </row>
        <row r="96">
          <cell r="B96" t="str">
            <v>SOSC A112</v>
          </cell>
          <cell r="C96" t="str">
            <v>Understanding Economics and Politics</v>
          </cell>
          <cell r="D96">
            <v>2</v>
          </cell>
          <cell r="E96">
            <v>10</v>
          </cell>
        </row>
        <row r="97">
          <cell r="B97" t="str">
            <v>SOSC A112C</v>
          </cell>
          <cell r="C97" t="str">
            <v>社會科學基礎課程：經濟學與政治學</v>
          </cell>
          <cell r="D97">
            <v>2</v>
          </cell>
          <cell r="E97">
            <v>10</v>
          </cell>
        </row>
        <row r="98">
          <cell r="B98" t="str">
            <v>SOSC A121</v>
          </cell>
          <cell r="C98" t="str">
            <v>Psychology for Everyday Life</v>
          </cell>
          <cell r="D98">
            <v>1</v>
          </cell>
          <cell r="E98">
            <v>5</v>
          </cell>
        </row>
        <row r="99">
          <cell r="B99" t="str">
            <v>SOSC A121C</v>
          </cell>
          <cell r="C99" t="str">
            <v>社會科學基礎課程：心理學</v>
          </cell>
          <cell r="D99">
            <v>1</v>
          </cell>
          <cell r="E99">
            <v>5</v>
          </cell>
        </row>
        <row r="100">
          <cell r="B100" t="str">
            <v>SOSC A122</v>
          </cell>
          <cell r="C100" t="str">
            <v>Understanding Sociology</v>
          </cell>
          <cell r="D100">
            <v>1</v>
          </cell>
          <cell r="E100">
            <v>5</v>
          </cell>
        </row>
        <row r="101">
          <cell r="B101" t="str">
            <v>SOSC A122C</v>
          </cell>
          <cell r="C101" t="str">
            <v>社會科學基礎課程：社會學</v>
          </cell>
          <cell r="D101">
            <v>1</v>
          </cell>
          <cell r="E101">
            <v>5</v>
          </cell>
        </row>
        <row r="102">
          <cell r="B102" t="str">
            <v>SOSC A313</v>
          </cell>
          <cell r="C102" t="str">
            <v>Research Methods in Social Sciences</v>
          </cell>
          <cell r="D102">
            <v>2</v>
          </cell>
          <cell r="E102">
            <v>20</v>
          </cell>
        </row>
        <row r="103">
          <cell r="B103" t="str">
            <v>SOSC A313C</v>
          </cell>
          <cell r="C103" t="str">
            <v>社會科學研究方法</v>
          </cell>
          <cell r="D103">
            <v>2</v>
          </cell>
          <cell r="E103">
            <v>20</v>
          </cell>
        </row>
        <row r="104">
          <cell r="B104" t="str">
            <v>TRAN A251C</v>
          </cell>
          <cell r="C104" t="str">
            <v>翻譯導論</v>
          </cell>
          <cell r="D104">
            <v>2</v>
          </cell>
          <cell r="E104">
            <v>10</v>
          </cell>
        </row>
        <row r="105">
          <cell r="B105" t="str">
            <v>TRAN A252C</v>
          </cell>
          <cell r="C105" t="str">
            <v>翻譯語言研究</v>
          </cell>
          <cell r="D105">
            <v>2</v>
          </cell>
          <cell r="E105">
            <v>10</v>
          </cell>
        </row>
        <row r="106">
          <cell r="B106" t="str">
            <v>TRAN A253C</v>
          </cell>
          <cell r="C106" t="str">
            <v>譯文研究</v>
          </cell>
          <cell r="D106">
            <v>1</v>
          </cell>
          <cell r="E106">
            <v>5</v>
          </cell>
        </row>
        <row r="107">
          <cell r="B107" t="str">
            <v>TRAN A254C</v>
          </cell>
          <cell r="C107" t="str">
            <v>傳譯基礎</v>
          </cell>
          <cell r="D107">
            <v>1</v>
          </cell>
          <cell r="E107">
            <v>5</v>
          </cell>
        </row>
        <row r="108">
          <cell r="B108" t="str">
            <v>TRAN A335</v>
          </cell>
          <cell r="C108" t="str">
            <v>Culture and Translation</v>
          </cell>
          <cell r="D108">
            <v>2</v>
          </cell>
          <cell r="E108">
            <v>10</v>
          </cell>
        </row>
        <row r="109">
          <cell r="B109" t="str">
            <v>TRAN A351C</v>
          </cell>
          <cell r="C109" t="str">
            <v>實用翻譯1（法律及商業）</v>
          </cell>
          <cell r="D109">
            <v>2</v>
          </cell>
          <cell r="E109">
            <v>10</v>
          </cell>
        </row>
        <row r="110">
          <cell r="B110" t="str">
            <v>TRAN A352C</v>
          </cell>
          <cell r="C110" t="str">
            <v>實用翻譯2（公共行政及傳播媒介）</v>
          </cell>
          <cell r="D110">
            <v>2</v>
          </cell>
          <cell r="E110">
            <v>10</v>
          </cell>
        </row>
        <row r="111">
          <cell r="B111" t="str">
            <v>TRAN A354C</v>
          </cell>
          <cell r="C111" t="str">
            <v>高級傳譯</v>
          </cell>
          <cell r="D111">
            <v>2</v>
          </cell>
          <cell r="E111">
            <v>10</v>
          </cell>
        </row>
        <row r="112">
          <cell r="B112" t="str">
            <v>TRAN A453C</v>
          </cell>
          <cell r="C112" t="str">
            <v>翻譯專題研究</v>
          </cell>
          <cell r="D112">
            <v>2</v>
          </cell>
          <cell r="E112">
            <v>10</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from 2018 Autumn)"/>
    </sheetNames>
    <sheetDataSet>
      <sheetData sheetId="0">
        <row r="5">
          <cell r="E5" t="str">
            <v>ENGL A090</v>
          </cell>
          <cell r="F5" t="str">
            <v>English Speaking and Listening Skills</v>
          </cell>
        </row>
        <row r="6">
          <cell r="E6"/>
          <cell r="F6"/>
        </row>
        <row r="7">
          <cell r="E7" t="str">
            <v>CHIN A162C</v>
          </cell>
          <cell r="F7" t="str">
            <v>中國人文學科基礎課程（一）：歷史與文學</v>
          </cell>
        </row>
        <row r="8">
          <cell r="E8" t="str">
            <v>CHIN A163C</v>
          </cell>
          <cell r="F8" t="str">
            <v>中國人文學科基礎課程（二）：思想與信仰</v>
          </cell>
        </row>
        <row r="9">
          <cell r="E9" t="str">
            <v>CHIN A171C</v>
          </cell>
          <cell r="F9" t="str">
            <v>應用文</v>
          </cell>
        </row>
        <row r="10">
          <cell r="E10" t="str">
            <v>CHIN A172C</v>
          </cell>
          <cell r="F10" t="str">
            <v>語文通論</v>
          </cell>
        </row>
        <row r="11">
          <cell r="E11" t="str">
            <v>ENGL A101</v>
          </cell>
          <cell r="F11" t="str">
            <v>University English Writing Skills</v>
          </cell>
        </row>
        <row r="12">
          <cell r="E12" t="str">
            <v>ENGL A122</v>
          </cell>
          <cell r="F12" t="str">
            <v>Presentation Skills</v>
          </cell>
        </row>
        <row r="13">
          <cell r="E13" t="str">
            <v>ENGL A131</v>
          </cell>
          <cell r="F13" t="str">
            <v>Introduction to English Fiction</v>
          </cell>
        </row>
        <row r="14">
          <cell r="E14" t="str">
            <v>ENGL A132</v>
          </cell>
          <cell r="F14" t="str">
            <v>Introduction to English Drama and Poetry</v>
          </cell>
        </row>
        <row r="15">
          <cell r="E15" t="str">
            <v>SOSC A101</v>
          </cell>
          <cell r="F15" t="str">
            <v>Social Sciences: A Foundation Course</v>
          </cell>
        </row>
        <row r="16">
          <cell r="E16" t="str">
            <v>SOSC A111C</v>
          </cell>
          <cell r="F16" t="str">
            <v>社會科學基礎課程：心理學與社會學</v>
          </cell>
        </row>
        <row r="17">
          <cell r="E17" t="str">
            <v>SOSC A112</v>
          </cell>
          <cell r="F17" t="str">
            <v>Understanding Economics and Politics</v>
          </cell>
        </row>
        <row r="18">
          <cell r="E18" t="str">
            <v>SOSC A112C</v>
          </cell>
          <cell r="F18" t="str">
            <v>社會科學基礎課程：經濟學與政治學</v>
          </cell>
        </row>
        <row r="19">
          <cell r="E19" t="str">
            <v>SOSC A121</v>
          </cell>
          <cell r="F19" t="str">
            <v>Psychology for Everyday Life</v>
          </cell>
        </row>
        <row r="20">
          <cell r="E20" t="str">
            <v>SOSC A122</v>
          </cell>
          <cell r="F20" t="str">
            <v>Understanding Sociology</v>
          </cell>
        </row>
        <row r="21">
          <cell r="E21" t="str">
            <v>SOSC A121C</v>
          </cell>
          <cell r="F21" t="str">
            <v>社會科學基礎課程：心理學</v>
          </cell>
        </row>
        <row r="22">
          <cell r="E22" t="str">
            <v>SOSC A122C</v>
          </cell>
          <cell r="F22" t="str">
            <v>社會科學基礎課程：社會學</v>
          </cell>
        </row>
        <row r="23">
          <cell r="E23"/>
          <cell r="F23"/>
        </row>
        <row r="24">
          <cell r="E24" t="str">
            <v>CHIN A202C</v>
          </cell>
          <cell r="F24" t="str">
            <v>當代中國文化</v>
          </cell>
        </row>
        <row r="25">
          <cell r="E25" t="str">
            <v>CHIN A213C</v>
          </cell>
          <cell r="F25" t="str">
            <v>香港歷史（1842-1997）</v>
          </cell>
        </row>
        <row r="26">
          <cell r="E26" t="str">
            <v>CHIN A240C</v>
          </cell>
          <cell r="F26" t="str">
            <v>中文傳意：理論與實踐</v>
          </cell>
        </row>
        <row r="27">
          <cell r="E27" t="str">
            <v>CHIN A264C</v>
          </cell>
          <cell r="F27" t="str">
            <v>歷代散文</v>
          </cell>
        </row>
        <row r="28">
          <cell r="E28" t="str">
            <v>CHIN A265C</v>
          </cell>
          <cell r="F28" t="str">
            <v>中國現代修辭學</v>
          </cell>
        </row>
        <row r="29">
          <cell r="E29" t="str">
            <v>CHIN A270C</v>
          </cell>
          <cell r="F29" t="str">
            <v>中國文學與文化導論</v>
          </cell>
        </row>
        <row r="30">
          <cell r="E30" t="str">
            <v>CHIN A272C</v>
          </cell>
          <cell r="F30" t="str">
            <v>中國現代語法</v>
          </cell>
        </row>
        <row r="31">
          <cell r="E31" t="str">
            <v>CHIN A273C</v>
          </cell>
          <cell r="F31" t="str">
            <v>詩詞選</v>
          </cell>
        </row>
        <row r="32">
          <cell r="E32" t="str">
            <v>CHIN A274C</v>
          </cell>
          <cell r="F32" t="str">
            <v>現代文學</v>
          </cell>
        </row>
        <row r="33">
          <cell r="E33" t="str">
            <v>CHIN A281C</v>
          </cell>
          <cell r="F33" t="str">
            <v>中國中古史</v>
          </cell>
        </row>
        <row r="34">
          <cell r="E34" t="str">
            <v>CHIN A282C</v>
          </cell>
          <cell r="F34" t="str">
            <v>中國近世史</v>
          </cell>
        </row>
        <row r="35">
          <cell r="E35" t="str">
            <v>CHIN A291C</v>
          </cell>
          <cell r="F35" t="str">
            <v>邏輯與方法論</v>
          </cell>
        </row>
        <row r="36">
          <cell r="E36" t="str">
            <v>CHIN A293C</v>
          </cell>
          <cell r="F36" t="str">
            <v>中國古代哲學思想</v>
          </cell>
        </row>
        <row r="37">
          <cell r="E37" t="str">
            <v>CHST A201</v>
          </cell>
          <cell r="F37" t="str">
            <v>Understanding Chinese Society</v>
          </cell>
        </row>
        <row r="38">
          <cell r="E38" t="str">
            <v>ECON A202C</v>
          </cell>
          <cell r="F38" t="str">
            <v>當代中國經濟發展</v>
          </cell>
        </row>
        <row r="39">
          <cell r="E39" t="str">
            <v>ECON A203</v>
          </cell>
          <cell r="F39" t="str">
            <v>Hong Kong Economy</v>
          </cell>
        </row>
        <row r="40">
          <cell r="E40" t="str">
            <v>ECON A231</v>
          </cell>
          <cell r="F40" t="str">
            <v>Introduction to Microeconomics</v>
          </cell>
        </row>
        <row r="41">
          <cell r="E41" t="str">
            <v>ECON A231C</v>
          </cell>
          <cell r="F41" t="str">
            <v>微觀經濟學導論</v>
          </cell>
        </row>
        <row r="42">
          <cell r="E42" t="str">
            <v>ECON A232</v>
          </cell>
          <cell r="F42" t="str">
            <v>Introduction to Macroeconomics</v>
          </cell>
        </row>
        <row r="43">
          <cell r="E43" t="str">
            <v>ECON A232C</v>
          </cell>
          <cell r="F43" t="str">
            <v>宏觀經濟學導論</v>
          </cell>
        </row>
        <row r="44">
          <cell r="E44" t="str">
            <v>ENGL A200</v>
          </cell>
          <cell r="F44" t="str">
            <v>Analysing English Grammar</v>
          </cell>
        </row>
        <row r="45">
          <cell r="E45" t="str">
            <v>ENGL A202</v>
          </cell>
          <cell r="F45" t="str">
            <v>The Structure of Modern English</v>
          </cell>
        </row>
        <row r="46">
          <cell r="E46" t="str">
            <v>ENGL A231</v>
          </cell>
          <cell r="F46" t="str">
            <v>English Literature in the Modern World</v>
          </cell>
        </row>
        <row r="47">
          <cell r="E47" t="str">
            <v>ENGL A232</v>
          </cell>
          <cell r="F47" t="str">
            <v>Socio-cultural Issues in English Literature</v>
          </cell>
        </row>
        <row r="48">
          <cell r="E48" t="str">
            <v>GCST A216</v>
          </cell>
          <cell r="F48" t="str">
            <v>Chinese International Relations since 1949</v>
          </cell>
        </row>
        <row r="49">
          <cell r="E49" t="str">
            <v>HIST A202</v>
          </cell>
          <cell r="F49" t="str">
            <v>Modern China (1900-1978)</v>
          </cell>
        </row>
        <row r="50">
          <cell r="E50" t="str">
            <v>LESM A201</v>
          </cell>
          <cell r="F50" t="str">
            <v>Hong Kong Criminal Justice System</v>
          </cell>
        </row>
        <row r="51">
          <cell r="E51" t="str">
            <v>LESM A202</v>
          </cell>
          <cell r="F51" t="str">
            <v>Police and Society</v>
          </cell>
        </row>
        <row r="52">
          <cell r="E52" t="str">
            <v>LESM A203</v>
          </cell>
          <cell r="F52" t="str">
            <v>Psychology for Law Enforcement</v>
          </cell>
        </row>
        <row r="53">
          <cell r="E53" t="str">
            <v>LESM A204</v>
          </cell>
          <cell r="F53" t="str">
            <v>Security Practice and Management</v>
          </cell>
        </row>
        <row r="54">
          <cell r="E54" t="str">
            <v>POLS A201</v>
          </cell>
          <cell r="F54" t="str">
            <v>Introduction to Political Science</v>
          </cell>
        </row>
        <row r="55">
          <cell r="E55" t="str">
            <v>POLS A201C</v>
          </cell>
          <cell r="F55" t="str">
            <v>政治學導論</v>
          </cell>
        </row>
        <row r="56">
          <cell r="E56" t="str">
            <v>POLS A211</v>
          </cell>
          <cell r="F56" t="str">
            <v>Government and Politics of Hong Kong</v>
          </cell>
        </row>
        <row r="57">
          <cell r="E57" t="str">
            <v>POLS A211C</v>
          </cell>
          <cell r="F57" t="str">
            <v>香港政府及政治</v>
          </cell>
        </row>
        <row r="58">
          <cell r="E58" t="str">
            <v>PSYC A209</v>
          </cell>
          <cell r="F58" t="str">
            <v>Child Development</v>
          </cell>
        </row>
        <row r="59">
          <cell r="E59" t="str">
            <v>PSYC A212</v>
          </cell>
          <cell r="F59" t="str">
            <v>Exploring Psychology</v>
          </cell>
        </row>
        <row r="60">
          <cell r="E60" t="str">
            <v>PSYC A212C</v>
          </cell>
          <cell r="F60" t="str">
            <v>心理學導論：理論與實踐</v>
          </cell>
        </row>
        <row r="61">
          <cell r="E61" t="str">
            <v>PSYC A215C</v>
          </cell>
          <cell r="F61" t="str">
            <v>發展心理學</v>
          </cell>
        </row>
        <row r="62">
          <cell r="E62" t="str">
            <v>PSYC A226</v>
          </cell>
          <cell r="F62" t="str">
            <v>Biological Psychology: Exploring the Brain</v>
          </cell>
        </row>
        <row r="63">
          <cell r="E63" t="str">
            <v>PSYC A227</v>
          </cell>
          <cell r="F63" t="str">
            <v>Positive Psychology</v>
          </cell>
        </row>
        <row r="64">
          <cell r="E64" t="str">
            <v>PSYC A228</v>
          </cell>
          <cell r="F64" t="str">
            <v>Introduction to Psychology</v>
          </cell>
        </row>
        <row r="65">
          <cell r="E65" t="str">
            <v>PSYC A229</v>
          </cell>
          <cell r="F65" t="str">
            <v>Biological Psychology: Theories and Principles</v>
          </cell>
        </row>
        <row r="66">
          <cell r="E66" t="str">
            <v>PSYC A230</v>
          </cell>
          <cell r="F66" t="str">
            <v>Developmental Psychology</v>
          </cell>
        </row>
        <row r="67">
          <cell r="E67" t="str">
            <v>PSYC A231</v>
          </cell>
          <cell r="F67" t="str">
            <v>Introduction to Counselling Psychology</v>
          </cell>
        </row>
        <row r="68">
          <cell r="E68" t="str">
            <v>PSYC A232</v>
          </cell>
          <cell r="F68" t="str">
            <v>Introduction to Abnormal Psychology</v>
          </cell>
        </row>
        <row r="69">
          <cell r="E69" t="str">
            <v>PTH A200C</v>
          </cell>
          <cell r="F69" t="str">
            <v>普通話II</v>
          </cell>
        </row>
        <row r="70">
          <cell r="E70" t="str">
            <v>PUAD A202</v>
          </cell>
          <cell r="F70" t="str">
            <v>Introduction to Public Administration</v>
          </cell>
        </row>
        <row r="71">
          <cell r="E71" t="str">
            <v>PUAD A203</v>
          </cell>
          <cell r="F71" t="str">
            <v>Introduction to Public Policy</v>
          </cell>
        </row>
        <row r="72">
          <cell r="E72" t="str">
            <v>SOCI A202</v>
          </cell>
          <cell r="F72" t="str">
            <v>Hong Kong Society</v>
          </cell>
        </row>
        <row r="73">
          <cell r="E73" t="str">
            <v>SOCI A202C</v>
          </cell>
          <cell r="F73" t="str">
            <v>香港社會</v>
          </cell>
        </row>
        <row r="74">
          <cell r="E74" t="str">
            <v>SOCI A208</v>
          </cell>
          <cell r="F74" t="str">
            <v>Welfare, Crime and Society</v>
          </cell>
        </row>
        <row r="75">
          <cell r="E75" t="str">
            <v>TRAN A251C</v>
          </cell>
          <cell r="F75" t="str">
            <v>翻譯導論</v>
          </cell>
        </row>
        <row r="76">
          <cell r="E76" t="str">
            <v>TRAN A252C</v>
          </cell>
          <cell r="F76" t="str">
            <v>翻譯語言研究</v>
          </cell>
        </row>
        <row r="77">
          <cell r="E77" t="str">
            <v>TRAN A253C</v>
          </cell>
          <cell r="F77" t="str">
            <v>譯文研究</v>
          </cell>
        </row>
        <row r="78">
          <cell r="E78" t="str">
            <v>TRAN A254C</v>
          </cell>
          <cell r="F78" t="str">
            <v>傳譯基礎</v>
          </cell>
        </row>
        <row r="79">
          <cell r="E79"/>
          <cell r="F79"/>
        </row>
        <row r="80">
          <cell r="E80" t="str">
            <v>CHIN A350C</v>
          </cell>
          <cell r="F80" t="str">
            <v>多媒體寫作及互聯網在研究上的應用</v>
          </cell>
        </row>
        <row r="81">
          <cell r="E81" t="str">
            <v>CHIN A360C</v>
          </cell>
          <cell r="F81" t="str">
            <v>新聞、編輯及廣告</v>
          </cell>
        </row>
        <row r="82">
          <cell r="E82" t="str">
            <v>CHIN A361C</v>
          </cell>
          <cell r="F82" t="str">
            <v>中國人文學科研究方法及文獻目錄學</v>
          </cell>
        </row>
        <row r="83">
          <cell r="E83" t="str">
            <v>CHIN A362C</v>
          </cell>
          <cell r="F83" t="str">
            <v>中國當代文學</v>
          </cell>
        </row>
        <row r="84">
          <cell r="E84" t="str">
            <v>CHIN A366C</v>
          </cell>
          <cell r="F84" t="str">
            <v>中國現當代散文選讀及創作</v>
          </cell>
        </row>
        <row r="85">
          <cell r="E85" t="str">
            <v>CHIN A371C</v>
          </cell>
          <cell r="F85" t="str">
            <v>中國古典小說</v>
          </cell>
        </row>
        <row r="86">
          <cell r="E86" t="str">
            <v>CHIN A372C</v>
          </cell>
          <cell r="F86" t="str">
            <v>中國文學批評</v>
          </cell>
        </row>
        <row r="87">
          <cell r="E87" t="str">
            <v>CHIN A373B</v>
          </cell>
          <cell r="F87" t="str">
            <v>中西比較文學</v>
          </cell>
        </row>
        <row r="88">
          <cell r="E88" t="str">
            <v>CHIN A381C</v>
          </cell>
          <cell r="F88" t="str">
            <v>史學方法</v>
          </cell>
        </row>
        <row r="89">
          <cell r="E89" t="str">
            <v>CHIN A383C</v>
          </cell>
          <cell r="F89" t="str">
            <v>中國近代史（1840-1949）</v>
          </cell>
        </row>
        <row r="90">
          <cell r="E90" t="str">
            <v>CHIN A384C</v>
          </cell>
          <cell r="F90" t="str">
            <v>宋元明清社會經濟史</v>
          </cell>
        </row>
        <row r="91">
          <cell r="E91" t="str">
            <v>CHIN A391C</v>
          </cell>
          <cell r="F91" t="str">
            <v>中國宋元明哲學</v>
          </cell>
        </row>
        <row r="92">
          <cell r="E92" t="str">
            <v>CHIN A392C</v>
          </cell>
          <cell r="F92" t="str">
            <v>明末以來中國思想史</v>
          </cell>
        </row>
        <row r="93">
          <cell r="E93" t="str">
            <v>CHST A300C</v>
          </cell>
          <cell r="F93" t="str">
            <v>中國法律與法制</v>
          </cell>
        </row>
        <row r="94">
          <cell r="E94" t="str">
            <v>CHST A303C</v>
          </cell>
          <cell r="F94" t="str">
            <v>中國對外貿易與投資</v>
          </cell>
        </row>
        <row r="95">
          <cell r="E95" t="str">
            <v>CHST A304C</v>
          </cell>
          <cell r="F95" t="str">
            <v>中國當代史</v>
          </cell>
        </row>
        <row r="96">
          <cell r="E96" t="str">
            <v>CHST A312</v>
          </cell>
          <cell r="F96" t="str">
            <v>Global Politics and China</v>
          </cell>
        </row>
        <row r="97">
          <cell r="E97" t="str">
            <v>CHST A322</v>
          </cell>
          <cell r="F97" t="str">
            <v>Governing China</v>
          </cell>
        </row>
        <row r="98">
          <cell r="E98" t="str">
            <v>ECON A305</v>
          </cell>
          <cell r="F98" t="str">
            <v>Money and Banking</v>
          </cell>
        </row>
        <row r="99">
          <cell r="E99" t="str">
            <v>ECON A311</v>
          </cell>
          <cell r="F99" t="str">
            <v>Intermediate Microeconomics</v>
          </cell>
        </row>
        <row r="100">
          <cell r="E100" t="str">
            <v>ECON A312</v>
          </cell>
          <cell r="F100" t="str">
            <v>Intermediate Macroeconomics</v>
          </cell>
        </row>
        <row r="101">
          <cell r="E101" t="str">
            <v>ECON A313</v>
          </cell>
          <cell r="F101" t="str">
            <v>Introductory Econometrics</v>
          </cell>
        </row>
        <row r="102">
          <cell r="E102" t="str">
            <v>ECON A314</v>
          </cell>
          <cell r="F102" t="str">
            <v>Econometrics and Forecasting</v>
          </cell>
        </row>
        <row r="103">
          <cell r="E103" t="str">
            <v>ECON A315</v>
          </cell>
          <cell r="F103" t="str">
            <v>International Trade</v>
          </cell>
        </row>
        <row r="104">
          <cell r="E104" t="str">
            <v>ECON A316</v>
          </cell>
          <cell r="F104" t="str">
            <v>International Finance</v>
          </cell>
        </row>
        <row r="105">
          <cell r="E105" t="str">
            <v>ECON A317</v>
          </cell>
          <cell r="F105" t="str">
            <v>Theory of Public Finance</v>
          </cell>
        </row>
        <row r="106">
          <cell r="E106" t="str">
            <v>ECON A318</v>
          </cell>
          <cell r="F106" t="str">
            <v>Economic Analysis of Public Policy</v>
          </cell>
        </row>
        <row r="107">
          <cell r="E107" t="str">
            <v>ENGL A336</v>
          </cell>
          <cell r="F107" t="str">
            <v>Major Authors in English Literature</v>
          </cell>
        </row>
        <row r="108">
          <cell r="E108" t="str">
            <v>ENGL A337</v>
          </cell>
          <cell r="F108" t="str">
            <v>Critical Approaches to Literature</v>
          </cell>
        </row>
        <row r="109">
          <cell r="E109" t="str">
            <v>LANG A330</v>
          </cell>
          <cell r="F109" t="str">
            <v>Introduction to Semantics and Pragmatics</v>
          </cell>
        </row>
        <row r="110">
          <cell r="E110" t="str">
            <v>LANG A331</v>
          </cell>
          <cell r="F110" t="str">
            <v>Language and Society in Hong Kong</v>
          </cell>
        </row>
        <row r="111">
          <cell r="E111" t="str">
            <v>LANG A332</v>
          </cell>
          <cell r="F111" t="str">
            <v>Stylistics and Discourse Analysis</v>
          </cell>
        </row>
        <row r="112">
          <cell r="E112" t="str">
            <v>LESM A301</v>
          </cell>
          <cell r="F112" t="str">
            <v>Core Issues in Policing</v>
          </cell>
        </row>
        <row r="113">
          <cell r="E113" t="str">
            <v>LESM A302</v>
          </cell>
          <cell r="F113" t="str">
            <v>Public Order Management</v>
          </cell>
        </row>
        <row r="114">
          <cell r="E114" t="str">
            <v>LESM A303</v>
          </cell>
          <cell r="F114" t="str">
            <v>Law Enforcement and Policing in Chinese Societies</v>
          </cell>
        </row>
        <row r="115">
          <cell r="E115" t="str">
            <v>LESM A304</v>
          </cell>
          <cell r="F115" t="str">
            <v>Research Methods in Law Enforcement and Security Studies</v>
          </cell>
        </row>
        <row r="116">
          <cell r="E116" t="str">
            <v>LESM A305</v>
          </cell>
          <cell r="F116" t="str">
            <v>Major Issues in Criminology and Penology</v>
          </cell>
        </row>
        <row r="117">
          <cell r="E117" t="str">
            <v>LIBS A301</v>
          </cell>
          <cell r="F117" t="str">
            <v>A World of Whose Making? Politics, Economics, Technology and Culture in International Studies</v>
          </cell>
        </row>
        <row r="118">
          <cell r="E118" t="str">
            <v>POLS A301</v>
          </cell>
          <cell r="F118" t="str">
            <v>International Organizations</v>
          </cell>
        </row>
        <row r="119">
          <cell r="E119" t="str">
            <v>PSYC A303</v>
          </cell>
          <cell r="F119" t="str">
            <v>Cognitive Psychology and the Mind</v>
          </cell>
        </row>
        <row r="120">
          <cell r="E120" t="str">
            <v>PSYC A307</v>
          </cell>
          <cell r="F120" t="str">
            <v>Social Psychology: Critical Perspectives on Self and Others</v>
          </cell>
        </row>
        <row r="121">
          <cell r="E121" t="str">
            <v>PSYC A317C</v>
          </cell>
          <cell r="F121" t="str">
            <v>社會心理學</v>
          </cell>
        </row>
        <row r="122">
          <cell r="E122" t="str">
            <v>PSYC A318</v>
          </cell>
          <cell r="F122" t="str">
            <v>History of Psychology</v>
          </cell>
        </row>
        <row r="123">
          <cell r="E123" t="str">
            <v>PSYC A319</v>
          </cell>
          <cell r="F123" t="str">
            <v>Theories of Personality Psychology</v>
          </cell>
        </row>
        <row r="124">
          <cell r="E124" t="str">
            <v>PSYC A320</v>
          </cell>
          <cell r="F124" t="str">
            <v>Cognitive Psychology: Theories and Applications</v>
          </cell>
        </row>
        <row r="125">
          <cell r="E125" t="str">
            <v>PSYC A321</v>
          </cell>
          <cell r="F125" t="str">
            <v>Social Psychology: Theories and Applications</v>
          </cell>
        </row>
        <row r="126">
          <cell r="E126" t="str">
            <v>PUAD A301</v>
          </cell>
          <cell r="F126" t="str">
            <v>Public Sector Management in Hong Kong</v>
          </cell>
        </row>
        <row r="127">
          <cell r="E127" t="str">
            <v>PUAD A302</v>
          </cell>
          <cell r="F127" t="str">
            <v>Government and Business</v>
          </cell>
        </row>
        <row r="128">
          <cell r="E128" t="str">
            <v>PUAD A303</v>
          </cell>
          <cell r="F128" t="str">
            <v>Current Issues in Public Sector Management</v>
          </cell>
        </row>
        <row r="129">
          <cell r="E129" t="str">
            <v>SOCI A301</v>
          </cell>
          <cell r="F129" t="str">
            <v>Crime and Justice</v>
          </cell>
        </row>
        <row r="130">
          <cell r="E130" t="str">
            <v>SOSC A313</v>
          </cell>
          <cell r="F130" t="str">
            <v>Research Methods in Social Sciences</v>
          </cell>
        </row>
        <row r="131">
          <cell r="E131" t="str">
            <v>SOSC A313C</v>
          </cell>
          <cell r="F131" t="str">
            <v>社會科學研究方法</v>
          </cell>
        </row>
        <row r="132">
          <cell r="E132" t="str">
            <v>TRAN A335</v>
          </cell>
          <cell r="F132" t="str">
            <v>Culture and Translation</v>
          </cell>
        </row>
        <row r="133">
          <cell r="E133" t="str">
            <v>TRAN A351C</v>
          </cell>
          <cell r="F133" t="str">
            <v>實用翻譯1（法律及商業）</v>
          </cell>
        </row>
        <row r="134">
          <cell r="E134" t="str">
            <v>TRAN A352C</v>
          </cell>
          <cell r="F134" t="str">
            <v>實用翻譯2（公共行政及傳播媒介）</v>
          </cell>
        </row>
        <row r="135">
          <cell r="E135" t="str">
            <v>TRAN A354C</v>
          </cell>
          <cell r="F135" t="str">
            <v>高級傳譯</v>
          </cell>
        </row>
        <row r="136">
          <cell r="E136" t="str">
            <v>TRAN A453C</v>
          </cell>
          <cell r="F136" t="str">
            <v>翻譯專題研究</v>
          </cell>
        </row>
      </sheetData>
    </sheetDataSet>
  </externalBook>
</externalLink>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3.bin"/><Relationship Id="rId7" Type="http://schemas.openxmlformats.org/officeDocument/2006/relationships/image" Target="../media/image1.emf"/><Relationship Id="rId2" Type="http://schemas.openxmlformats.org/officeDocument/2006/relationships/hyperlink" Target="https://www.hkmu.edu.hk/as/tc/programmes-courses/distance-learning/bssclesm2/" TargetMode="External"/><Relationship Id="rId1" Type="http://schemas.openxmlformats.org/officeDocument/2006/relationships/hyperlink" Target="https://www.hkmu.edu.hk/as/programmes-courses/distance-learning/bssclesm2/" TargetMode="External"/><Relationship Id="rId6" Type="http://schemas.openxmlformats.org/officeDocument/2006/relationships/package" Target="../embeddings/Microsoft_Word___.docx"/><Relationship Id="rId5" Type="http://schemas.openxmlformats.org/officeDocument/2006/relationships/vmlDrawing" Target="../drawings/vmlDrawing1.vml"/><Relationship Id="rId4"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K9" sqref="K9"/>
    </sheetView>
  </sheetViews>
  <sheetFormatPr defaultRowHeight="14.5"/>
  <cols>
    <col min="2" max="2" width="23.453125" customWidth="1"/>
    <col min="4" max="4" width="30.26953125" customWidth="1"/>
  </cols>
  <sheetData>
    <row r="1" spans="1:9" ht="17.149999999999999" customHeight="1">
      <c r="B1" t="s">
        <v>16</v>
      </c>
    </row>
    <row r="2" spans="1:9" ht="31">
      <c r="B2" s="3" t="s">
        <v>13</v>
      </c>
      <c r="C2" s="2" t="s">
        <v>14</v>
      </c>
      <c r="D2" s="2" t="s">
        <v>15</v>
      </c>
      <c r="E2" s="2" t="s">
        <v>2</v>
      </c>
      <c r="F2" s="2" t="s">
        <v>3</v>
      </c>
      <c r="G2" s="2" t="s">
        <v>4</v>
      </c>
      <c r="H2" s="2" t="s">
        <v>17</v>
      </c>
    </row>
    <row r="3" spans="1:9">
      <c r="A3">
        <v>1</v>
      </c>
      <c r="B3" s="1"/>
      <c r="C3" s="1"/>
      <c r="D3" s="1"/>
      <c r="E3" s="1"/>
      <c r="F3" s="1"/>
      <c r="G3" s="1"/>
      <c r="H3" s="1"/>
    </row>
    <row r="4" spans="1:9">
      <c r="A4">
        <v>2</v>
      </c>
      <c r="B4" s="1"/>
      <c r="C4" s="1"/>
      <c r="D4" s="1"/>
      <c r="E4" s="1"/>
      <c r="F4" s="1"/>
      <c r="G4" s="1"/>
      <c r="H4" s="1"/>
    </row>
    <row r="5" spans="1:9">
      <c r="A5">
        <v>3</v>
      </c>
      <c r="B5" s="1"/>
      <c r="C5" s="1"/>
      <c r="D5" s="1"/>
      <c r="E5" s="1"/>
      <c r="F5" s="1"/>
      <c r="G5" s="1"/>
      <c r="H5" s="1"/>
    </row>
    <row r="6" spans="1:9">
      <c r="A6">
        <v>4</v>
      </c>
      <c r="B6" s="1"/>
      <c r="C6" s="1"/>
      <c r="D6" s="1"/>
      <c r="E6" s="1"/>
      <c r="F6" s="1"/>
      <c r="G6" s="1"/>
      <c r="H6" s="1"/>
    </row>
    <row r="7" spans="1:9">
      <c r="A7">
        <v>5</v>
      </c>
      <c r="B7" s="1"/>
      <c r="C7" s="1"/>
      <c r="D7" s="1"/>
      <c r="E7" s="1"/>
      <c r="F7" s="1"/>
      <c r="G7" s="1"/>
      <c r="H7" s="1"/>
    </row>
    <row r="8" spans="1:9" ht="15.5">
      <c r="A8">
        <v>6</v>
      </c>
      <c r="B8" s="1"/>
      <c r="C8" s="1"/>
      <c r="D8" s="1"/>
      <c r="E8" s="1"/>
      <c r="F8" s="1"/>
      <c r="G8" s="1"/>
      <c r="H8" s="1"/>
      <c r="I8" s="5"/>
    </row>
    <row r="9" spans="1:9">
      <c r="A9">
        <v>7</v>
      </c>
      <c r="B9" s="1"/>
      <c r="C9" s="1"/>
      <c r="D9" s="1"/>
      <c r="E9" s="1"/>
      <c r="F9" s="1"/>
      <c r="G9" s="1"/>
      <c r="H9" s="1"/>
    </row>
    <row r="10" spans="1:9">
      <c r="A10">
        <v>8</v>
      </c>
      <c r="B10" s="1"/>
      <c r="C10" s="1"/>
      <c r="D10" s="1"/>
      <c r="E10" s="1"/>
      <c r="F10" s="1"/>
      <c r="G10" s="1"/>
      <c r="H10" s="1"/>
    </row>
    <row r="11" spans="1:9">
      <c r="A11">
        <v>9</v>
      </c>
      <c r="B11" s="1"/>
      <c r="C11" s="1"/>
      <c r="D11" s="1"/>
      <c r="E11" s="1"/>
      <c r="F11" s="1"/>
      <c r="G11" s="1"/>
      <c r="H11" s="1"/>
    </row>
    <row r="12" spans="1:9">
      <c r="A12">
        <v>10</v>
      </c>
      <c r="B12" s="1"/>
      <c r="C12" s="1"/>
      <c r="D12" s="1"/>
      <c r="E12" s="1"/>
      <c r="F12" s="1"/>
      <c r="G12" s="1"/>
      <c r="H12" s="1"/>
    </row>
    <row r="13" spans="1:9">
      <c r="A13">
        <v>11</v>
      </c>
      <c r="B13" s="1"/>
      <c r="C13" s="1"/>
      <c r="D13" s="1"/>
      <c r="E13" s="1"/>
      <c r="F13" s="1"/>
      <c r="G13" s="1"/>
      <c r="H13" s="1"/>
    </row>
    <row r="14" spans="1:9">
      <c r="A14">
        <v>12</v>
      </c>
      <c r="B14" s="1"/>
      <c r="C14" s="1"/>
      <c r="D14" s="1"/>
      <c r="E14" s="1"/>
      <c r="F14" s="1"/>
      <c r="G14" s="1"/>
      <c r="H14" s="1"/>
    </row>
    <row r="15" spans="1:9">
      <c r="A15">
        <v>13</v>
      </c>
      <c r="B15" s="1"/>
      <c r="C15" s="1"/>
      <c r="D15" s="1"/>
      <c r="E15" s="1"/>
      <c r="F15" s="1"/>
      <c r="G15" s="1"/>
      <c r="H15" s="1"/>
    </row>
    <row r="16" spans="1:9">
      <c r="A16">
        <v>14</v>
      </c>
      <c r="B16" s="1"/>
      <c r="C16" s="1"/>
      <c r="D16" s="1"/>
      <c r="E16" s="1"/>
      <c r="F16" s="1"/>
      <c r="G16" s="1"/>
      <c r="H16" s="1"/>
    </row>
    <row r="17" spans="1:8">
      <c r="A17">
        <v>15</v>
      </c>
      <c r="B17" s="1"/>
      <c r="C17" s="1"/>
      <c r="D17" s="1"/>
      <c r="E17" s="1"/>
      <c r="F17" s="1"/>
      <c r="G17" s="1"/>
      <c r="H17" s="1"/>
    </row>
    <row r="18" spans="1:8">
      <c r="A18">
        <v>16</v>
      </c>
      <c r="B18" s="1"/>
      <c r="C18" s="1"/>
      <c r="D18" s="1"/>
      <c r="E18" s="1"/>
      <c r="F18" s="1"/>
      <c r="G18" s="1"/>
      <c r="H18" s="1"/>
    </row>
    <row r="19" spans="1:8">
      <c r="A19">
        <v>17</v>
      </c>
      <c r="B19" s="1"/>
      <c r="C19" s="1"/>
      <c r="D19" s="1"/>
      <c r="E19" s="1"/>
      <c r="F19" s="1"/>
      <c r="G19" s="1"/>
      <c r="H19" s="1"/>
    </row>
    <row r="20" spans="1:8">
      <c r="A20">
        <v>18</v>
      </c>
      <c r="B20" s="1"/>
      <c r="C20" s="1"/>
      <c r="D20" s="1"/>
      <c r="E20" s="1"/>
      <c r="F20" s="1"/>
      <c r="G20" s="1"/>
      <c r="H20" s="1"/>
    </row>
    <row r="21" spans="1:8">
      <c r="A21">
        <v>19</v>
      </c>
      <c r="B21" s="1"/>
      <c r="C21" s="1"/>
      <c r="D21" s="1"/>
      <c r="E21" s="1"/>
      <c r="F21" s="1"/>
      <c r="G21" s="1"/>
      <c r="H21" s="1"/>
    </row>
    <row r="22" spans="1:8">
      <c r="A22">
        <v>20</v>
      </c>
      <c r="B22" s="1"/>
      <c r="C22" s="1"/>
      <c r="D22" s="1"/>
      <c r="E22" s="1"/>
      <c r="F22" s="1"/>
      <c r="G22" s="1"/>
      <c r="H22" s="1"/>
    </row>
    <row r="23" spans="1:8">
      <c r="A23">
        <v>21</v>
      </c>
      <c r="B23" s="1"/>
      <c r="C23" s="1"/>
      <c r="D23" s="1"/>
      <c r="E23" s="1"/>
      <c r="F23" s="1"/>
      <c r="G23" s="1"/>
      <c r="H23" s="1"/>
    </row>
    <row r="24" spans="1:8">
      <c r="A24">
        <v>22</v>
      </c>
      <c r="B24" s="1"/>
      <c r="C24" s="1"/>
      <c r="D24" s="1"/>
      <c r="E24" s="1"/>
      <c r="F24" s="1"/>
      <c r="G24" s="1"/>
      <c r="H24" s="1"/>
    </row>
    <row r="25" spans="1:8">
      <c r="A25">
        <v>23</v>
      </c>
      <c r="B25" s="1"/>
      <c r="C25" s="1"/>
      <c r="D25" s="1"/>
      <c r="E25" s="1"/>
      <c r="F25" s="1"/>
      <c r="G25" s="1"/>
      <c r="H25" s="1"/>
    </row>
    <row r="26" spans="1:8">
      <c r="A26">
        <v>24</v>
      </c>
      <c r="B26" s="1"/>
      <c r="C26" s="1"/>
      <c r="D26" s="1"/>
      <c r="E26" s="1"/>
      <c r="F26" s="1"/>
      <c r="G26" s="1"/>
      <c r="H26" s="1"/>
    </row>
    <row r="27" spans="1:8">
      <c r="A27">
        <v>25</v>
      </c>
      <c r="B27" s="1"/>
      <c r="C27" s="1"/>
      <c r="D27" s="1"/>
      <c r="E27" s="1"/>
      <c r="F27" s="1"/>
      <c r="G27" s="1"/>
      <c r="H27" s="1"/>
    </row>
    <row r="28" spans="1:8">
      <c r="E28" s="4" t="s">
        <v>12</v>
      </c>
      <c r="F28" s="1"/>
    </row>
  </sheetData>
  <phoneticPr fontId="7"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71"/>
  <sheetViews>
    <sheetView workbookViewId="0">
      <selection activeCell="P18" sqref="P18"/>
    </sheetView>
  </sheetViews>
  <sheetFormatPr defaultRowHeight="14.5"/>
  <cols>
    <col min="1" max="1" width="2.7265625" customWidth="1"/>
    <col min="2" max="2" width="18.26953125" customWidth="1"/>
    <col min="3" max="3" width="17.7265625" customWidth="1"/>
    <col min="4" max="4" width="38.26953125" customWidth="1"/>
    <col min="5" max="5" width="9" customWidth="1"/>
    <col min="6" max="6" width="9.26953125" customWidth="1"/>
    <col min="7" max="7" width="8.26953125" customWidth="1"/>
    <col min="8" max="8" width="8.7265625" customWidth="1"/>
    <col min="9" max="9" width="11.26953125" customWidth="1"/>
    <col min="10" max="10" width="14.26953125" customWidth="1"/>
    <col min="11" max="11" width="17.26953125" bestFit="1" customWidth="1"/>
  </cols>
  <sheetData>
    <row r="1" spans="1:11" ht="24.65" customHeight="1">
      <c r="A1" s="22"/>
      <c r="B1" s="55" t="s">
        <v>9</v>
      </c>
      <c r="C1" s="22"/>
      <c r="D1" s="22"/>
      <c r="E1" s="22"/>
      <c r="F1" s="22"/>
      <c r="G1" s="22"/>
      <c r="H1" s="22"/>
      <c r="I1" s="22"/>
      <c r="J1" s="22"/>
    </row>
    <row r="2" spans="1:11" ht="58">
      <c r="A2" s="22"/>
      <c r="B2" s="37"/>
      <c r="C2" s="37" t="s">
        <v>0</v>
      </c>
      <c r="D2" s="37" t="s">
        <v>1</v>
      </c>
      <c r="E2" s="37" t="s">
        <v>2</v>
      </c>
      <c r="F2" s="37" t="s">
        <v>3</v>
      </c>
      <c r="G2" s="37" t="s">
        <v>4</v>
      </c>
      <c r="H2" s="37" t="s">
        <v>10</v>
      </c>
      <c r="I2" s="37" t="s">
        <v>11</v>
      </c>
      <c r="J2" s="38" t="s">
        <v>8</v>
      </c>
      <c r="K2" s="74" t="s">
        <v>32</v>
      </c>
    </row>
    <row r="3" spans="1:11">
      <c r="A3" s="22"/>
      <c r="B3" s="73" t="s">
        <v>36</v>
      </c>
      <c r="C3" s="40"/>
      <c r="D3" s="40"/>
      <c r="E3" s="40"/>
      <c r="F3" s="40"/>
      <c r="G3" s="40"/>
      <c r="H3" s="40"/>
      <c r="I3" s="40"/>
      <c r="J3" s="41"/>
      <c r="K3" s="1"/>
    </row>
    <row r="4" spans="1:11" ht="14.65" customHeight="1">
      <c r="A4" s="22"/>
      <c r="B4" s="214" t="s">
        <v>5</v>
      </c>
      <c r="C4" s="42" t="s">
        <v>38</v>
      </c>
      <c r="D4" s="42" t="s">
        <v>39</v>
      </c>
      <c r="E4" s="43">
        <v>1</v>
      </c>
      <c r="F4" s="43">
        <v>5</v>
      </c>
      <c r="G4" s="43">
        <v>5</v>
      </c>
      <c r="H4" s="43"/>
      <c r="I4" s="43"/>
      <c r="J4" s="33"/>
      <c r="K4" s="1" t="s">
        <v>84</v>
      </c>
    </row>
    <row r="5" spans="1:11">
      <c r="A5" s="22"/>
      <c r="B5" s="215"/>
      <c r="C5" s="28" t="s">
        <v>33</v>
      </c>
      <c r="D5" s="28" t="s">
        <v>29</v>
      </c>
      <c r="E5" s="44">
        <v>1</v>
      </c>
      <c r="F5" s="44">
        <v>5</v>
      </c>
      <c r="G5" s="44">
        <v>5</v>
      </c>
      <c r="H5" s="44"/>
      <c r="I5" s="44"/>
      <c r="J5" s="27"/>
      <c r="K5" s="1" t="s">
        <v>84</v>
      </c>
    </row>
    <row r="6" spans="1:11">
      <c r="A6" s="22"/>
      <c r="B6" s="215"/>
      <c r="C6" s="64" t="s">
        <v>44</v>
      </c>
      <c r="D6" s="65" t="s">
        <v>45</v>
      </c>
      <c r="E6" s="66">
        <v>2</v>
      </c>
      <c r="F6" s="66">
        <v>10</v>
      </c>
      <c r="G6" s="66">
        <v>5</v>
      </c>
      <c r="H6" s="45"/>
      <c r="I6" s="45"/>
      <c r="J6" s="27"/>
      <c r="K6" s="1" t="s">
        <v>84</v>
      </c>
    </row>
    <row r="7" spans="1:11">
      <c r="A7" s="22"/>
      <c r="B7" s="215"/>
      <c r="C7" s="46"/>
      <c r="D7" s="46"/>
      <c r="E7" s="45"/>
      <c r="F7" s="45"/>
      <c r="G7" s="45"/>
      <c r="H7" s="45">
        <f>SUM(F4:F7)</f>
        <v>20</v>
      </c>
      <c r="I7" s="45">
        <f>SUM(G4:G7)</f>
        <v>15</v>
      </c>
      <c r="J7" s="27"/>
      <c r="K7" s="1"/>
    </row>
    <row r="8" spans="1:11">
      <c r="A8" s="22"/>
      <c r="B8" s="216" t="s">
        <v>6</v>
      </c>
      <c r="C8" s="23"/>
      <c r="D8" s="46" t="s">
        <v>34</v>
      </c>
      <c r="E8" s="75"/>
      <c r="F8" s="75"/>
      <c r="G8" s="45">
        <v>5</v>
      </c>
      <c r="H8" s="45"/>
      <c r="I8" s="45"/>
      <c r="J8" s="76"/>
      <c r="K8" s="77"/>
    </row>
    <row r="9" spans="1:11">
      <c r="A9" s="22"/>
      <c r="B9" s="216"/>
      <c r="C9" s="42" t="s">
        <v>41</v>
      </c>
      <c r="D9" s="42" t="s">
        <v>40</v>
      </c>
      <c r="E9" s="43">
        <v>1</v>
      </c>
      <c r="F9" s="43">
        <v>5</v>
      </c>
      <c r="G9" s="43">
        <v>5</v>
      </c>
      <c r="H9" s="44"/>
      <c r="I9" s="44"/>
      <c r="J9" s="27"/>
      <c r="K9" s="1" t="s">
        <v>84</v>
      </c>
    </row>
    <row r="10" spans="1:11">
      <c r="A10" s="22"/>
      <c r="B10" s="216"/>
      <c r="C10" s="28" t="s">
        <v>48</v>
      </c>
      <c r="D10" s="28" t="s">
        <v>50</v>
      </c>
      <c r="E10" s="44">
        <v>1</v>
      </c>
      <c r="F10" s="44">
        <v>5</v>
      </c>
      <c r="G10" s="44">
        <v>5</v>
      </c>
      <c r="H10" s="44"/>
      <c r="I10" s="44"/>
      <c r="J10" s="27"/>
      <c r="K10" s="1" t="s">
        <v>84</v>
      </c>
    </row>
    <row r="11" spans="1:11">
      <c r="A11" s="22"/>
      <c r="B11" s="216"/>
      <c r="C11" s="28"/>
      <c r="D11" s="28" t="s">
        <v>35</v>
      </c>
      <c r="E11" s="44">
        <v>1</v>
      </c>
      <c r="F11" s="44">
        <v>5</v>
      </c>
      <c r="G11" s="44">
        <v>5</v>
      </c>
      <c r="H11" s="44"/>
      <c r="I11" s="44"/>
      <c r="J11" s="27"/>
      <c r="K11" s="1" t="s">
        <v>37</v>
      </c>
    </row>
    <row r="12" spans="1:11">
      <c r="A12" s="22"/>
      <c r="B12" s="216"/>
      <c r="C12" s="28"/>
      <c r="D12" s="28"/>
      <c r="E12" s="45"/>
      <c r="F12" s="45"/>
      <c r="G12" s="44"/>
      <c r="H12" s="45">
        <f>SUM(F8:F12)</f>
        <v>15</v>
      </c>
      <c r="I12" s="45">
        <f>SUM(G8:G12)</f>
        <v>20</v>
      </c>
      <c r="J12" s="27"/>
      <c r="K12" s="1"/>
    </row>
    <row r="13" spans="1:11">
      <c r="A13" s="22"/>
      <c r="B13" s="216" t="s">
        <v>7</v>
      </c>
      <c r="C13" s="46"/>
      <c r="D13" s="46" t="s">
        <v>34</v>
      </c>
      <c r="E13" s="45"/>
      <c r="F13" s="45"/>
      <c r="G13" s="45">
        <v>0</v>
      </c>
      <c r="H13" s="45"/>
      <c r="I13" s="45"/>
      <c r="J13" s="76"/>
      <c r="K13" s="1"/>
    </row>
    <row r="14" spans="1:11">
      <c r="A14" s="22"/>
      <c r="B14" s="216"/>
      <c r="C14" s="28" t="s">
        <v>57</v>
      </c>
      <c r="D14" s="28" t="s">
        <v>58</v>
      </c>
      <c r="E14" s="44">
        <v>1</v>
      </c>
      <c r="F14" s="44">
        <v>5</v>
      </c>
      <c r="G14" s="44">
        <v>5</v>
      </c>
      <c r="H14" s="45"/>
      <c r="I14" s="45"/>
      <c r="J14" s="27"/>
      <c r="K14" s="1" t="s">
        <v>84</v>
      </c>
    </row>
    <row r="15" spans="1:11">
      <c r="A15" s="22"/>
      <c r="B15" s="216"/>
      <c r="C15" s="46"/>
      <c r="D15" s="62"/>
      <c r="E15" s="45"/>
      <c r="F15" s="45"/>
      <c r="G15" s="45"/>
      <c r="H15" s="45">
        <f>SUM(F13:F15)</f>
        <v>5</v>
      </c>
      <c r="I15" s="45">
        <f>SUM(G13:G15)</f>
        <v>5</v>
      </c>
      <c r="J15" s="27"/>
      <c r="K15" s="1"/>
    </row>
    <row r="16" spans="1:11" ht="14.65" customHeight="1">
      <c r="A16" s="22"/>
      <c r="B16" s="47" t="s">
        <v>85</v>
      </c>
      <c r="C16" s="48"/>
      <c r="D16" s="48"/>
      <c r="E16" s="48"/>
      <c r="F16" s="48"/>
      <c r="G16" s="48"/>
      <c r="H16" s="48"/>
      <c r="I16" s="48"/>
      <c r="J16" s="49"/>
      <c r="K16" s="1"/>
    </row>
    <row r="17" spans="1:17">
      <c r="A17" s="22"/>
      <c r="B17" s="217" t="s">
        <v>5</v>
      </c>
      <c r="C17" s="56"/>
      <c r="D17" s="52" t="s">
        <v>34</v>
      </c>
      <c r="E17" s="58"/>
      <c r="F17" s="58"/>
      <c r="G17" s="78">
        <v>0</v>
      </c>
      <c r="H17" s="50"/>
      <c r="I17" s="50"/>
      <c r="J17" s="34"/>
      <c r="K17" s="1"/>
    </row>
    <row r="18" spans="1:17">
      <c r="A18" s="22"/>
      <c r="B18" s="217"/>
      <c r="C18" s="56" t="s">
        <v>46</v>
      </c>
      <c r="D18" s="35" t="s">
        <v>47</v>
      </c>
      <c r="E18" s="58">
        <v>2</v>
      </c>
      <c r="F18" s="58">
        <v>10</v>
      </c>
      <c r="G18" s="58">
        <v>5</v>
      </c>
      <c r="H18" s="50"/>
      <c r="I18" s="50"/>
      <c r="J18" s="34"/>
      <c r="K18" s="1" t="s">
        <v>84</v>
      </c>
    </row>
    <row r="19" spans="1:17">
      <c r="A19" s="22"/>
      <c r="B19" s="213"/>
      <c r="C19" s="56" t="s">
        <v>49</v>
      </c>
      <c r="D19" s="57" t="s">
        <v>51</v>
      </c>
      <c r="E19" s="58">
        <v>1</v>
      </c>
      <c r="F19" s="58">
        <v>5</v>
      </c>
      <c r="G19" s="58">
        <v>5</v>
      </c>
      <c r="H19" s="51"/>
      <c r="I19" s="51"/>
      <c r="J19" s="35"/>
      <c r="K19" s="1" t="s">
        <v>84</v>
      </c>
    </row>
    <row r="20" spans="1:17">
      <c r="A20" s="22"/>
      <c r="B20" s="213"/>
      <c r="C20" s="59" t="s">
        <v>52</v>
      </c>
      <c r="D20" s="67" t="s">
        <v>53</v>
      </c>
      <c r="E20" s="58">
        <v>1</v>
      </c>
      <c r="F20" s="58">
        <v>5</v>
      </c>
      <c r="G20" s="58">
        <v>5</v>
      </c>
      <c r="H20" s="53"/>
      <c r="I20" s="53"/>
      <c r="J20" s="35"/>
      <c r="K20" s="1" t="s">
        <v>84</v>
      </c>
    </row>
    <row r="21" spans="1:17">
      <c r="A21" s="22"/>
      <c r="B21" s="213"/>
      <c r="C21" s="90"/>
      <c r="D21" s="54" t="s">
        <v>35</v>
      </c>
      <c r="E21" s="51">
        <v>1</v>
      </c>
      <c r="F21" s="51">
        <v>5</v>
      </c>
      <c r="G21" s="51">
        <v>5</v>
      </c>
      <c r="H21" s="53"/>
      <c r="I21" s="53"/>
      <c r="J21" s="35"/>
      <c r="K21" s="1" t="s">
        <v>37</v>
      </c>
    </row>
    <row r="22" spans="1:17">
      <c r="A22" s="22"/>
      <c r="B22" s="213"/>
      <c r="C22" s="52"/>
      <c r="D22" s="54"/>
      <c r="E22" s="53"/>
      <c r="F22" s="53"/>
      <c r="G22" s="51"/>
      <c r="H22" s="53">
        <f>SUM(F17:F22)</f>
        <v>25</v>
      </c>
      <c r="I22" s="53">
        <f>SUM(G17:G22)</f>
        <v>20</v>
      </c>
      <c r="J22" s="35"/>
      <c r="K22" s="1"/>
    </row>
    <row r="23" spans="1:17">
      <c r="A23" s="22"/>
      <c r="B23" s="213" t="s">
        <v>6</v>
      </c>
      <c r="C23" s="59"/>
      <c r="D23" s="52" t="s">
        <v>34</v>
      </c>
      <c r="E23" s="78"/>
      <c r="F23" s="78"/>
      <c r="G23" s="78">
        <v>5</v>
      </c>
      <c r="H23" s="53"/>
      <c r="I23" s="53"/>
      <c r="J23" s="35"/>
      <c r="K23" s="1"/>
    </row>
    <row r="24" spans="1:17">
      <c r="A24" s="22"/>
      <c r="B24" s="213"/>
      <c r="C24" s="59" t="s">
        <v>54</v>
      </c>
      <c r="D24" s="49" t="s">
        <v>55</v>
      </c>
      <c r="E24" s="58">
        <v>1</v>
      </c>
      <c r="F24" s="58">
        <v>5</v>
      </c>
      <c r="G24" s="58">
        <v>5</v>
      </c>
      <c r="H24" s="51"/>
      <c r="I24" s="51"/>
      <c r="J24" s="35"/>
      <c r="K24" s="1" t="s">
        <v>84</v>
      </c>
    </row>
    <row r="25" spans="1:17">
      <c r="A25" s="22"/>
      <c r="B25" s="213"/>
      <c r="C25" s="54" t="s">
        <v>86</v>
      </c>
      <c r="D25" s="54" t="s">
        <v>56</v>
      </c>
      <c r="E25" s="51">
        <v>1</v>
      </c>
      <c r="F25" s="51">
        <v>5</v>
      </c>
      <c r="G25" s="51">
        <v>5</v>
      </c>
      <c r="H25" s="53"/>
      <c r="I25" s="53"/>
      <c r="J25" s="35"/>
      <c r="K25" s="1" t="s">
        <v>84</v>
      </c>
    </row>
    <row r="26" spans="1:17">
      <c r="A26" s="22"/>
      <c r="B26" s="213"/>
      <c r="C26" s="54" t="s">
        <v>59</v>
      </c>
      <c r="D26" s="54" t="s">
        <v>60</v>
      </c>
      <c r="E26" s="51">
        <v>1</v>
      </c>
      <c r="F26" s="51">
        <v>5</v>
      </c>
      <c r="G26" s="51">
        <v>5</v>
      </c>
      <c r="H26" s="53">
        <f>SUM(F23:F26)</f>
        <v>15</v>
      </c>
      <c r="I26" s="53">
        <f>SUM(G23:G26)</f>
        <v>20</v>
      </c>
      <c r="J26" s="35"/>
      <c r="K26" s="1" t="s">
        <v>87</v>
      </c>
    </row>
    <row r="27" spans="1:17">
      <c r="A27" s="22"/>
      <c r="B27" s="213" t="s">
        <v>7</v>
      </c>
      <c r="C27" s="52"/>
      <c r="D27" s="63" t="s">
        <v>34</v>
      </c>
      <c r="E27" s="58"/>
      <c r="F27" s="58"/>
      <c r="G27" s="78">
        <v>0</v>
      </c>
      <c r="H27" s="53"/>
      <c r="I27" s="53"/>
      <c r="J27" s="35"/>
      <c r="K27" s="1"/>
    </row>
    <row r="28" spans="1:17">
      <c r="A28" s="22"/>
      <c r="B28" s="213"/>
      <c r="C28" s="52"/>
      <c r="D28" s="52"/>
      <c r="E28" s="53"/>
      <c r="F28" s="53"/>
      <c r="G28" s="53"/>
      <c r="H28" s="53">
        <f>SUM(F27:F28)</f>
        <v>0</v>
      </c>
      <c r="I28" s="53">
        <f>SUM(G27:G28)</f>
        <v>0</v>
      </c>
      <c r="J28" s="35"/>
      <c r="K28" s="1"/>
      <c r="L28" s="98"/>
    </row>
    <row r="29" spans="1:17">
      <c r="A29" s="22"/>
      <c r="B29" s="39" t="s">
        <v>88</v>
      </c>
      <c r="C29" s="40"/>
      <c r="D29" s="40"/>
      <c r="E29" s="40"/>
      <c r="F29" s="40"/>
      <c r="G29" s="40"/>
      <c r="H29" s="40"/>
      <c r="I29" s="40"/>
      <c r="J29" s="41"/>
      <c r="K29" s="1"/>
      <c r="L29" s="11"/>
      <c r="M29" s="11"/>
      <c r="N29" s="11"/>
      <c r="O29" s="11"/>
      <c r="P29" s="11"/>
      <c r="Q29" s="11"/>
    </row>
    <row r="30" spans="1:17">
      <c r="A30" s="22"/>
      <c r="B30" s="218" t="s">
        <v>5</v>
      </c>
      <c r="C30" s="28"/>
      <c r="D30" s="96" t="s">
        <v>34</v>
      </c>
      <c r="E30" s="25"/>
      <c r="F30" s="25"/>
      <c r="G30" s="97">
        <v>0</v>
      </c>
      <c r="H30" s="43"/>
      <c r="I30" s="43"/>
      <c r="J30" s="33"/>
      <c r="K30" s="1"/>
      <c r="L30" s="69"/>
      <c r="M30" s="70"/>
      <c r="N30" s="71"/>
      <c r="O30" s="71"/>
      <c r="P30" s="72"/>
      <c r="Q30" s="11"/>
    </row>
    <row r="31" spans="1:17">
      <c r="A31" s="22"/>
      <c r="B31" s="216"/>
      <c r="C31" s="30" t="s">
        <v>61</v>
      </c>
      <c r="D31" s="68" t="s">
        <v>62</v>
      </c>
      <c r="E31" s="25">
        <v>1</v>
      </c>
      <c r="F31" s="25">
        <v>5</v>
      </c>
      <c r="G31" s="25">
        <v>5</v>
      </c>
      <c r="H31" s="44"/>
      <c r="I31" s="44"/>
      <c r="J31" s="27"/>
      <c r="K31" s="1" t="s">
        <v>87</v>
      </c>
      <c r="L31" s="11"/>
      <c r="M31" s="11"/>
      <c r="N31" s="11"/>
      <c r="O31" s="11"/>
      <c r="P31" s="11"/>
      <c r="Q31" s="11"/>
    </row>
    <row r="32" spans="1:17">
      <c r="A32" s="22"/>
      <c r="B32" s="216"/>
      <c r="C32" s="28" t="s">
        <v>69</v>
      </c>
      <c r="D32" s="26" t="s">
        <v>72</v>
      </c>
      <c r="E32" s="25">
        <v>1</v>
      </c>
      <c r="F32" s="25">
        <v>5</v>
      </c>
      <c r="G32" s="25">
        <v>5</v>
      </c>
      <c r="H32" s="45"/>
      <c r="I32" s="45"/>
      <c r="J32" s="27"/>
      <c r="K32" s="1" t="s">
        <v>87</v>
      </c>
      <c r="L32" s="11"/>
      <c r="M32" s="11"/>
      <c r="N32" s="11"/>
      <c r="O32" s="11"/>
      <c r="P32" s="11"/>
      <c r="Q32" s="11"/>
    </row>
    <row r="33" spans="1:17">
      <c r="A33" s="22"/>
      <c r="B33" s="216"/>
      <c r="C33" s="28" t="s">
        <v>70</v>
      </c>
      <c r="D33" s="29" t="s">
        <v>73</v>
      </c>
      <c r="E33" s="25">
        <v>1</v>
      </c>
      <c r="F33" s="25">
        <v>5</v>
      </c>
      <c r="G33" s="25">
        <v>5</v>
      </c>
      <c r="H33" s="45"/>
      <c r="I33" s="45"/>
      <c r="J33" s="27"/>
      <c r="K33" s="1" t="s">
        <v>87</v>
      </c>
      <c r="L33" s="11"/>
      <c r="M33" s="11"/>
      <c r="N33" s="11"/>
      <c r="O33" s="11"/>
      <c r="P33" s="11"/>
      <c r="Q33" s="11"/>
    </row>
    <row r="34" spans="1:17">
      <c r="A34" s="22"/>
      <c r="B34" s="216"/>
      <c r="C34" s="28" t="s">
        <v>75</v>
      </c>
      <c r="D34" s="29" t="s">
        <v>76</v>
      </c>
      <c r="E34" s="25">
        <v>1</v>
      </c>
      <c r="F34" s="25">
        <v>5</v>
      </c>
      <c r="G34" s="32">
        <v>5</v>
      </c>
      <c r="H34" s="45"/>
      <c r="I34" s="45"/>
      <c r="J34" s="27"/>
      <c r="K34" s="1" t="s">
        <v>87</v>
      </c>
      <c r="L34" s="11"/>
      <c r="M34" s="11"/>
      <c r="N34" s="11"/>
      <c r="O34" s="11"/>
      <c r="P34" s="11"/>
      <c r="Q34" s="11"/>
    </row>
    <row r="35" spans="1:17">
      <c r="A35" s="22"/>
      <c r="B35" s="216"/>
      <c r="C35" s="28"/>
      <c r="D35" s="29"/>
      <c r="E35" s="25"/>
      <c r="F35" s="25"/>
      <c r="G35" s="43"/>
      <c r="H35" s="45">
        <f>SUM(F30:F35)</f>
        <v>20</v>
      </c>
      <c r="I35" s="45">
        <f>SUM(G30:G35)</f>
        <v>20</v>
      </c>
      <c r="J35" s="27"/>
      <c r="K35" s="1"/>
      <c r="L35" s="11"/>
      <c r="M35" s="11"/>
      <c r="N35" s="11"/>
      <c r="O35" s="11"/>
      <c r="P35" s="11"/>
      <c r="Q35" s="11"/>
    </row>
    <row r="36" spans="1:17">
      <c r="A36" s="22"/>
      <c r="B36" s="216" t="s">
        <v>6</v>
      </c>
      <c r="C36" s="23"/>
      <c r="D36" s="62" t="s">
        <v>34</v>
      </c>
      <c r="E36" s="45"/>
      <c r="F36" s="45"/>
      <c r="G36" s="45">
        <v>0</v>
      </c>
      <c r="H36" s="44"/>
      <c r="I36" s="44"/>
      <c r="J36" s="27"/>
      <c r="K36" s="1"/>
      <c r="L36" s="11"/>
      <c r="M36" s="11"/>
      <c r="N36" s="11"/>
      <c r="O36" s="11"/>
      <c r="P36" s="11"/>
      <c r="Q36" s="11"/>
    </row>
    <row r="37" spans="1:17">
      <c r="A37" s="22"/>
      <c r="B37" s="216"/>
      <c r="C37" s="28" t="s">
        <v>89</v>
      </c>
      <c r="D37" s="29" t="s">
        <v>67</v>
      </c>
      <c r="E37" s="25">
        <v>1</v>
      </c>
      <c r="F37" s="25">
        <v>5</v>
      </c>
      <c r="G37" s="25">
        <v>5</v>
      </c>
      <c r="H37" s="44"/>
      <c r="I37" s="44"/>
      <c r="J37" s="27"/>
      <c r="K37" s="1" t="s">
        <v>87</v>
      </c>
      <c r="L37" s="11"/>
      <c r="M37" s="11"/>
      <c r="N37" s="11"/>
      <c r="O37" s="11"/>
      <c r="P37" s="11"/>
      <c r="Q37" s="11"/>
    </row>
    <row r="38" spans="1:17">
      <c r="A38" s="22"/>
      <c r="B38" s="216"/>
      <c r="C38" s="23" t="s">
        <v>79</v>
      </c>
      <c r="D38" s="24" t="s">
        <v>80</v>
      </c>
      <c r="E38" s="25">
        <v>1</v>
      </c>
      <c r="F38" s="25">
        <v>5</v>
      </c>
      <c r="G38" s="25">
        <v>5</v>
      </c>
      <c r="H38" s="45"/>
      <c r="I38" s="45"/>
      <c r="J38" s="27"/>
      <c r="K38" s="1" t="s">
        <v>92</v>
      </c>
      <c r="L38" s="11"/>
      <c r="M38" s="11"/>
      <c r="N38" s="11"/>
      <c r="O38" s="11"/>
      <c r="P38" s="11"/>
      <c r="Q38" s="11"/>
    </row>
    <row r="39" spans="1:17">
      <c r="A39" s="22"/>
      <c r="B39" s="216"/>
      <c r="C39" s="23" t="s">
        <v>90</v>
      </c>
      <c r="D39" s="24" t="s">
        <v>83</v>
      </c>
      <c r="E39" s="25">
        <v>1</v>
      </c>
      <c r="F39" s="25">
        <v>5</v>
      </c>
      <c r="G39" s="25">
        <v>5</v>
      </c>
      <c r="H39" s="45"/>
      <c r="I39" s="45"/>
      <c r="J39" s="27"/>
      <c r="K39" s="1" t="s">
        <v>92</v>
      </c>
      <c r="L39" s="11"/>
      <c r="M39" s="11"/>
      <c r="N39" s="11"/>
      <c r="O39" s="11"/>
      <c r="P39" s="11"/>
      <c r="Q39" s="11"/>
    </row>
    <row r="40" spans="1:17">
      <c r="A40" s="22"/>
      <c r="B40" s="216"/>
      <c r="C40" s="23"/>
      <c r="D40" s="99" t="s">
        <v>35</v>
      </c>
      <c r="E40" s="100">
        <v>1</v>
      </c>
      <c r="F40" s="100">
        <v>5</v>
      </c>
      <c r="G40" s="100">
        <v>5</v>
      </c>
      <c r="H40" s="45"/>
      <c r="I40" s="45"/>
      <c r="J40" s="27"/>
      <c r="K40" s="1" t="s">
        <v>37</v>
      </c>
      <c r="L40" s="11"/>
      <c r="M40" s="11"/>
      <c r="N40" s="11"/>
      <c r="O40" s="11"/>
      <c r="P40" s="11"/>
      <c r="Q40" s="11"/>
    </row>
    <row r="41" spans="1:17">
      <c r="A41" s="22"/>
      <c r="B41" s="216"/>
      <c r="C41" s="46"/>
      <c r="D41" s="28"/>
      <c r="E41" s="45"/>
      <c r="F41" s="45"/>
      <c r="G41" s="44"/>
      <c r="H41" s="45">
        <f>SUM(F36:F41)</f>
        <v>20</v>
      </c>
      <c r="I41" s="45">
        <f>SUM(G36:G41)</f>
        <v>20</v>
      </c>
      <c r="J41" s="27"/>
      <c r="K41" s="1"/>
      <c r="L41" s="11"/>
      <c r="M41" s="11"/>
      <c r="N41" s="11"/>
      <c r="O41" s="11"/>
      <c r="P41" s="11"/>
      <c r="Q41" s="11"/>
    </row>
    <row r="42" spans="1:17">
      <c r="A42" s="22"/>
      <c r="B42" s="216" t="s">
        <v>7</v>
      </c>
      <c r="C42" s="46"/>
      <c r="D42" s="46" t="s">
        <v>34</v>
      </c>
      <c r="E42" s="45"/>
      <c r="F42" s="45"/>
      <c r="G42" s="45">
        <v>0</v>
      </c>
      <c r="H42" s="45"/>
      <c r="I42" s="45"/>
      <c r="J42" s="27"/>
      <c r="K42" s="1"/>
      <c r="L42" s="11"/>
      <c r="M42" s="11"/>
      <c r="N42" s="11"/>
      <c r="O42" s="11"/>
      <c r="P42" s="11"/>
      <c r="Q42" s="11"/>
    </row>
    <row r="43" spans="1:17">
      <c r="A43" s="22"/>
      <c r="B43" s="216"/>
      <c r="C43" s="46"/>
      <c r="D43" s="46"/>
      <c r="E43" s="45"/>
      <c r="F43" s="45"/>
      <c r="G43" s="45"/>
      <c r="H43" s="45">
        <f>SUM(F42:F43)</f>
        <v>0</v>
      </c>
      <c r="I43" s="45">
        <f>SUM(G42:G43)</f>
        <v>0</v>
      </c>
      <c r="J43" s="27"/>
      <c r="K43" s="1"/>
      <c r="L43" s="11"/>
      <c r="M43" s="11"/>
      <c r="N43" s="11"/>
      <c r="O43" s="11"/>
      <c r="P43" s="11"/>
      <c r="Q43" s="11"/>
    </row>
    <row r="44" spans="1:17">
      <c r="A44" s="22"/>
      <c r="B44" s="88" t="s">
        <v>93</v>
      </c>
      <c r="C44" s="48"/>
      <c r="D44" s="48"/>
      <c r="E44" s="48"/>
      <c r="F44" s="48"/>
      <c r="G44" s="48"/>
      <c r="H44" s="48"/>
      <c r="I44" s="48"/>
      <c r="J44" s="49"/>
      <c r="K44" s="84"/>
      <c r="L44" s="85"/>
      <c r="M44" s="11"/>
      <c r="N44" s="11"/>
      <c r="O44" s="11"/>
      <c r="P44" s="11"/>
      <c r="Q44" s="11"/>
    </row>
    <row r="45" spans="1:17">
      <c r="A45" s="22"/>
      <c r="B45" s="217" t="s">
        <v>5</v>
      </c>
      <c r="C45" s="54"/>
      <c r="D45" s="80" t="s">
        <v>34</v>
      </c>
      <c r="E45" s="78"/>
      <c r="F45" s="78"/>
      <c r="G45" s="82">
        <v>0</v>
      </c>
      <c r="H45" s="82"/>
      <c r="I45" s="82"/>
      <c r="J45" s="83"/>
      <c r="K45" s="84"/>
      <c r="L45" s="86"/>
      <c r="M45" s="70"/>
      <c r="N45" s="71"/>
      <c r="O45" s="71"/>
      <c r="P45" s="72"/>
      <c r="Q45" s="11"/>
    </row>
    <row r="46" spans="1:17">
      <c r="A46" s="22"/>
      <c r="B46" s="213"/>
      <c r="C46" s="61" t="s">
        <v>91</v>
      </c>
      <c r="D46" s="79" t="s">
        <v>68</v>
      </c>
      <c r="E46" s="58">
        <v>1</v>
      </c>
      <c r="F46" s="58">
        <v>5</v>
      </c>
      <c r="G46" s="58">
        <v>5</v>
      </c>
      <c r="H46" s="51"/>
      <c r="I46" s="51"/>
      <c r="J46" s="35"/>
      <c r="K46" s="84" t="s">
        <v>87</v>
      </c>
      <c r="L46" s="85"/>
      <c r="M46" s="11"/>
      <c r="N46" s="11"/>
      <c r="O46" s="11"/>
      <c r="P46" s="11"/>
      <c r="Q46" s="11"/>
    </row>
    <row r="47" spans="1:17">
      <c r="A47" s="22"/>
      <c r="B47" s="213"/>
      <c r="C47" s="54" t="s">
        <v>77</v>
      </c>
      <c r="D47" s="79" t="s">
        <v>78</v>
      </c>
      <c r="E47" s="51">
        <v>1</v>
      </c>
      <c r="F47" s="51">
        <v>5</v>
      </c>
      <c r="G47" s="51">
        <v>5</v>
      </c>
      <c r="H47" s="53"/>
      <c r="I47" s="53"/>
      <c r="J47" s="35"/>
      <c r="K47" s="89" t="s">
        <v>87</v>
      </c>
      <c r="L47" s="85"/>
      <c r="M47" s="11"/>
      <c r="N47" s="11"/>
      <c r="O47" s="11"/>
      <c r="P47" s="11"/>
      <c r="Q47" s="11"/>
    </row>
    <row r="48" spans="1:17">
      <c r="A48" s="22"/>
      <c r="B48" s="213"/>
      <c r="C48" s="54" t="s">
        <v>63</v>
      </c>
      <c r="D48" s="79" t="s">
        <v>65</v>
      </c>
      <c r="E48" s="51">
        <v>1</v>
      </c>
      <c r="F48" s="51">
        <v>5</v>
      </c>
      <c r="G48" s="51">
        <v>5</v>
      </c>
      <c r="H48" s="53"/>
      <c r="I48" s="53"/>
      <c r="J48" s="35"/>
      <c r="K48" s="89" t="s">
        <v>87</v>
      </c>
      <c r="L48" s="85"/>
      <c r="M48" s="11"/>
      <c r="N48" s="11"/>
      <c r="O48" s="11"/>
      <c r="P48" s="11"/>
      <c r="Q48" s="11"/>
    </row>
    <row r="49" spans="1:17">
      <c r="A49" s="22"/>
      <c r="B49" s="213"/>
      <c r="C49" s="54" t="s">
        <v>42</v>
      </c>
      <c r="D49" s="54" t="s">
        <v>43</v>
      </c>
      <c r="E49" s="51">
        <v>1</v>
      </c>
      <c r="F49" s="51">
        <v>5</v>
      </c>
      <c r="G49" s="51">
        <v>5</v>
      </c>
      <c r="H49" s="51"/>
      <c r="I49" s="51"/>
      <c r="J49" s="35"/>
      <c r="K49" s="1" t="s">
        <v>84</v>
      </c>
      <c r="L49" s="11"/>
      <c r="M49" s="11"/>
      <c r="N49" s="11"/>
      <c r="O49" s="11"/>
      <c r="P49" s="11"/>
      <c r="Q49" s="11"/>
    </row>
    <row r="50" spans="1:17">
      <c r="A50" s="22"/>
      <c r="B50" s="213"/>
      <c r="C50" s="52"/>
      <c r="D50" s="54"/>
      <c r="E50" s="51"/>
      <c r="F50" s="51"/>
      <c r="G50" s="51"/>
      <c r="H50" s="53">
        <f>SUM(F45:F50)</f>
        <v>20</v>
      </c>
      <c r="I50" s="53">
        <f>SUM(G45:G50)</f>
        <v>20</v>
      </c>
      <c r="J50" s="35"/>
      <c r="K50" s="84"/>
      <c r="L50" s="87"/>
    </row>
    <row r="51" spans="1:17">
      <c r="A51" s="22"/>
      <c r="B51" s="213" t="s">
        <v>6</v>
      </c>
      <c r="C51" s="59"/>
      <c r="D51" s="80" t="s">
        <v>34</v>
      </c>
      <c r="E51" s="58"/>
      <c r="F51" s="58"/>
      <c r="G51" s="78">
        <v>0</v>
      </c>
      <c r="H51" s="51"/>
      <c r="I51" s="51"/>
      <c r="J51" s="35"/>
      <c r="K51" s="84"/>
      <c r="L51" s="87"/>
    </row>
    <row r="52" spans="1:17">
      <c r="A52" s="22"/>
      <c r="B52" s="213"/>
      <c r="C52" s="59" t="s">
        <v>64</v>
      </c>
      <c r="D52" s="60" t="s">
        <v>66</v>
      </c>
      <c r="E52" s="58">
        <v>1</v>
      </c>
      <c r="F52" s="58">
        <v>5</v>
      </c>
      <c r="G52" s="58">
        <v>5</v>
      </c>
      <c r="H52" s="51"/>
      <c r="I52" s="51"/>
      <c r="J52" s="35"/>
      <c r="K52" s="84" t="s">
        <v>87</v>
      </c>
      <c r="L52" s="87"/>
    </row>
    <row r="53" spans="1:17">
      <c r="A53" s="22"/>
      <c r="B53" s="213"/>
      <c r="C53" s="59" t="s">
        <v>71</v>
      </c>
      <c r="D53" s="60" t="s">
        <v>74</v>
      </c>
      <c r="E53" s="51">
        <v>1</v>
      </c>
      <c r="F53" s="51">
        <v>5</v>
      </c>
      <c r="G53" s="51">
        <v>5</v>
      </c>
      <c r="H53" s="53"/>
      <c r="I53" s="53"/>
      <c r="J53" s="35"/>
      <c r="K53" s="84" t="s">
        <v>87</v>
      </c>
      <c r="L53" s="87"/>
    </row>
    <row r="54" spans="1:17">
      <c r="A54" s="22"/>
      <c r="B54" s="213"/>
      <c r="C54" s="54" t="s">
        <v>81</v>
      </c>
      <c r="D54" s="79" t="s">
        <v>82</v>
      </c>
      <c r="E54" s="51">
        <v>1</v>
      </c>
      <c r="F54" s="51">
        <v>5</v>
      </c>
      <c r="G54" s="51">
        <v>5</v>
      </c>
      <c r="H54" s="53"/>
      <c r="I54" s="53"/>
      <c r="J54" s="35"/>
      <c r="K54" s="84" t="s">
        <v>92</v>
      </c>
      <c r="L54" s="87"/>
    </row>
    <row r="55" spans="1:17">
      <c r="A55" s="22"/>
      <c r="B55" s="213"/>
      <c r="C55" s="90"/>
      <c r="D55" s="54" t="s">
        <v>35</v>
      </c>
      <c r="E55" s="51">
        <v>1</v>
      </c>
      <c r="F55" s="51">
        <v>5</v>
      </c>
      <c r="G55" s="51">
        <v>5</v>
      </c>
      <c r="H55" s="53"/>
      <c r="I55" s="53"/>
      <c r="J55" s="35"/>
      <c r="K55" s="84" t="s">
        <v>37</v>
      </c>
      <c r="L55" s="87"/>
    </row>
    <row r="56" spans="1:17">
      <c r="A56" s="22"/>
      <c r="B56" s="213"/>
      <c r="C56" s="52"/>
      <c r="D56" s="54"/>
      <c r="E56" s="53"/>
      <c r="F56" s="53"/>
      <c r="G56" s="51"/>
      <c r="H56" s="53">
        <f>SUM(F51:F56)</f>
        <v>20</v>
      </c>
      <c r="I56" s="53">
        <f>SUM(G51:G56)</f>
        <v>20</v>
      </c>
      <c r="J56" s="35"/>
      <c r="K56" s="84"/>
      <c r="L56" s="87"/>
    </row>
    <row r="57" spans="1:17" ht="15" customHeight="1">
      <c r="A57" s="22"/>
      <c r="B57" s="213" t="s">
        <v>7</v>
      </c>
      <c r="C57" s="52"/>
      <c r="D57" s="80" t="s">
        <v>34</v>
      </c>
      <c r="E57" s="53"/>
      <c r="F57" s="53"/>
      <c r="G57" s="53">
        <v>0</v>
      </c>
      <c r="H57" s="53"/>
      <c r="I57" s="53"/>
      <c r="J57" s="35"/>
      <c r="K57" s="84"/>
      <c r="L57" s="87"/>
    </row>
    <row r="58" spans="1:17">
      <c r="A58" s="22"/>
      <c r="B58" s="213"/>
      <c r="C58" s="52"/>
      <c r="D58" s="52"/>
      <c r="E58" s="53"/>
      <c r="F58" s="53"/>
      <c r="G58" s="53"/>
      <c r="H58" s="53">
        <f>SUM(F57:F58)</f>
        <v>0</v>
      </c>
      <c r="I58" s="53">
        <f>SUM(G57:G58)</f>
        <v>0</v>
      </c>
      <c r="J58" s="35"/>
      <c r="K58" s="84"/>
      <c r="L58" s="101"/>
      <c r="M58" s="98"/>
      <c r="N58" s="98"/>
    </row>
    <row r="59" spans="1:17">
      <c r="A59" s="22"/>
      <c r="B59" s="39" t="s">
        <v>94</v>
      </c>
      <c r="C59" s="40"/>
      <c r="D59" s="40"/>
      <c r="E59" s="40"/>
      <c r="F59" s="40"/>
      <c r="G59" s="40"/>
      <c r="H59" s="40"/>
      <c r="I59" s="40"/>
      <c r="J59" s="41"/>
      <c r="K59" s="84"/>
      <c r="L59" s="101"/>
    </row>
    <row r="60" spans="1:17">
      <c r="A60" s="22"/>
      <c r="B60" s="218" t="s">
        <v>5</v>
      </c>
      <c r="C60" s="31"/>
      <c r="D60" s="76" t="s">
        <v>34</v>
      </c>
      <c r="E60" s="32"/>
      <c r="F60" s="32"/>
      <c r="G60" s="32"/>
      <c r="H60" s="43"/>
      <c r="I60" s="43"/>
      <c r="J60" s="33"/>
      <c r="K60" s="1"/>
    </row>
    <row r="61" spans="1:17">
      <c r="A61" s="22"/>
      <c r="B61" s="216"/>
      <c r="C61" s="31"/>
      <c r="D61" s="27"/>
      <c r="E61" s="32"/>
      <c r="F61" s="32"/>
      <c r="G61" s="32"/>
      <c r="H61" s="44"/>
      <c r="I61" s="44"/>
      <c r="J61" s="27"/>
      <c r="K61" s="1"/>
    </row>
    <row r="62" spans="1:17">
      <c r="A62" s="22"/>
      <c r="B62" s="216"/>
      <c r="C62" s="46"/>
      <c r="D62" s="28"/>
      <c r="E62" s="44"/>
      <c r="F62" s="44"/>
      <c r="G62" s="44"/>
      <c r="H62" s="45"/>
      <c r="I62" s="45"/>
      <c r="J62" s="27"/>
      <c r="K62" s="1"/>
    </row>
    <row r="63" spans="1:17">
      <c r="A63" s="22"/>
      <c r="B63" s="216"/>
      <c r="C63" s="46"/>
      <c r="D63" s="28"/>
      <c r="E63" s="45"/>
      <c r="F63" s="45"/>
      <c r="G63" s="44"/>
      <c r="H63" s="45">
        <f>SUM(F60:F63)</f>
        <v>0</v>
      </c>
      <c r="I63" s="45">
        <f>SUM(G60:G63)</f>
        <v>0</v>
      </c>
      <c r="J63" s="27"/>
      <c r="K63" s="1"/>
    </row>
    <row r="64" spans="1:17">
      <c r="A64" s="22"/>
      <c r="B64" s="216" t="s">
        <v>6</v>
      </c>
      <c r="C64" s="28"/>
      <c r="D64" s="76" t="s">
        <v>34</v>
      </c>
      <c r="E64" s="44"/>
      <c r="F64" s="44"/>
      <c r="G64" s="44"/>
      <c r="H64" s="44"/>
      <c r="I64" s="44"/>
      <c r="J64" s="27"/>
      <c r="K64" s="1"/>
    </row>
    <row r="65" spans="1:11">
      <c r="A65" s="22"/>
      <c r="B65" s="216"/>
      <c r="C65" s="28"/>
      <c r="D65" s="26"/>
      <c r="E65" s="44"/>
      <c r="F65" s="44"/>
      <c r="G65" s="44"/>
      <c r="H65" s="44"/>
      <c r="I65" s="44"/>
      <c r="J65" s="27"/>
      <c r="K65" s="1"/>
    </row>
    <row r="66" spans="1:11">
      <c r="A66" s="22"/>
      <c r="B66" s="216"/>
      <c r="C66" s="46"/>
      <c r="D66" s="46"/>
      <c r="E66" s="45"/>
      <c r="F66" s="45"/>
      <c r="G66" s="45"/>
      <c r="H66" s="45"/>
      <c r="I66" s="45"/>
      <c r="J66" s="27"/>
      <c r="K66" s="1"/>
    </row>
    <row r="67" spans="1:11">
      <c r="A67" s="22"/>
      <c r="B67" s="216"/>
      <c r="C67" s="46"/>
      <c r="D67" s="28"/>
      <c r="E67" s="45"/>
      <c r="F67" s="45"/>
      <c r="G67" s="45"/>
      <c r="H67" s="45">
        <f>SUM(F64:F67)</f>
        <v>0</v>
      </c>
      <c r="I67" s="45">
        <f>SUM(G64:G67)</f>
        <v>0</v>
      </c>
      <c r="J67" s="27"/>
      <c r="K67" s="1"/>
    </row>
    <row r="68" spans="1:11">
      <c r="A68" s="22"/>
      <c r="B68" s="216" t="s">
        <v>7</v>
      </c>
      <c r="C68" s="46"/>
      <c r="D68" s="46"/>
      <c r="E68" s="45"/>
      <c r="F68" s="45"/>
      <c r="G68" s="45"/>
      <c r="H68" s="45"/>
      <c r="I68" s="45"/>
      <c r="J68" s="27"/>
      <c r="K68" s="1"/>
    </row>
    <row r="69" spans="1:11">
      <c r="A69" s="22"/>
      <c r="B69" s="216"/>
      <c r="C69" s="46"/>
      <c r="D69" s="46"/>
      <c r="E69" s="45"/>
      <c r="F69" s="45"/>
      <c r="G69" s="45"/>
      <c r="H69" s="45"/>
      <c r="I69" s="45"/>
      <c r="J69" s="27"/>
      <c r="K69" s="1"/>
    </row>
    <row r="70" spans="1:11">
      <c r="A70" s="22"/>
      <c r="B70" s="216"/>
      <c r="C70" s="46"/>
      <c r="D70" s="46"/>
      <c r="E70" s="45"/>
      <c r="F70" s="45"/>
      <c r="G70" s="45"/>
      <c r="H70" s="45"/>
      <c r="I70" s="45"/>
      <c r="J70" s="27"/>
      <c r="K70" s="1"/>
    </row>
    <row r="71" spans="1:11">
      <c r="A71" s="22"/>
      <c r="B71" s="22"/>
      <c r="C71" s="22"/>
      <c r="D71" s="22"/>
      <c r="E71" s="22"/>
      <c r="F71" s="22"/>
      <c r="G71" s="36" t="s">
        <v>12</v>
      </c>
      <c r="H71" s="81">
        <f>SUM(H4:H70)</f>
        <v>160</v>
      </c>
      <c r="I71" s="81">
        <f>SUM(I4:I70)</f>
        <v>160</v>
      </c>
      <c r="J71" s="22"/>
    </row>
  </sheetData>
  <autoFilter ref="B2:K71"/>
  <mergeCells count="15">
    <mergeCell ref="B68:B70"/>
    <mergeCell ref="B45:B50"/>
    <mergeCell ref="B51:B56"/>
    <mergeCell ref="B57:B58"/>
    <mergeCell ref="B30:B35"/>
    <mergeCell ref="B36:B41"/>
    <mergeCell ref="B42:B43"/>
    <mergeCell ref="B60:B63"/>
    <mergeCell ref="B64:B67"/>
    <mergeCell ref="B27:B28"/>
    <mergeCell ref="B4:B7"/>
    <mergeCell ref="B8:B12"/>
    <mergeCell ref="B13:B15"/>
    <mergeCell ref="B17:B22"/>
    <mergeCell ref="B23:B26"/>
  </mergeCells>
  <phoneticPr fontId="7" type="noConversion"/>
  <pageMargins left="0.7" right="0.7" top="0.75" bottom="0.75" header="0.3" footer="0.3"/>
  <pageSetup scale="4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71"/>
  <sheetViews>
    <sheetView topLeftCell="A37" zoomScaleNormal="100" workbookViewId="0">
      <selection activeCell="D67" sqref="D67"/>
    </sheetView>
  </sheetViews>
  <sheetFormatPr defaultRowHeight="14.5"/>
  <cols>
    <col min="1" max="1" width="2.7265625" customWidth="1"/>
    <col min="2" max="2" width="18.26953125" customWidth="1"/>
    <col min="3" max="3" width="17.7265625" customWidth="1"/>
    <col min="4" max="4" width="38.26953125" customWidth="1"/>
    <col min="5" max="5" width="9" customWidth="1"/>
    <col min="6" max="6" width="9.26953125" customWidth="1"/>
    <col min="7" max="7" width="8.26953125" customWidth="1"/>
    <col min="8" max="8" width="8.7265625" customWidth="1"/>
    <col min="9" max="9" width="11.26953125" customWidth="1"/>
    <col min="10" max="10" width="14.26953125" customWidth="1"/>
    <col min="11" max="11" width="17.26953125" bestFit="1" customWidth="1"/>
  </cols>
  <sheetData>
    <row r="1" spans="1:24" ht="24.65" customHeight="1">
      <c r="A1" s="22"/>
      <c r="B1" s="55" t="s">
        <v>101</v>
      </c>
      <c r="C1" s="22"/>
      <c r="D1" s="22"/>
      <c r="E1" s="22"/>
      <c r="F1" s="22"/>
      <c r="G1" s="22"/>
      <c r="H1" s="22"/>
      <c r="I1" s="22"/>
      <c r="J1" s="22"/>
    </row>
    <row r="2" spans="1:24" ht="58">
      <c r="A2" s="22"/>
      <c r="B2" s="37"/>
      <c r="C2" s="37" t="s">
        <v>0</v>
      </c>
      <c r="D2" s="37" t="s">
        <v>1</v>
      </c>
      <c r="E2" s="37" t="s">
        <v>2</v>
      </c>
      <c r="F2" s="37" t="s">
        <v>3</v>
      </c>
      <c r="G2" s="37" t="s">
        <v>4</v>
      </c>
      <c r="H2" s="37" t="s">
        <v>10</v>
      </c>
      <c r="I2" s="37" t="s">
        <v>11</v>
      </c>
      <c r="J2" s="38" t="s">
        <v>8</v>
      </c>
      <c r="K2" s="74" t="s">
        <v>32</v>
      </c>
    </row>
    <row r="3" spans="1:24">
      <c r="A3" s="22"/>
      <c r="B3" s="73" t="s">
        <v>97</v>
      </c>
      <c r="C3" s="40"/>
      <c r="D3" s="40"/>
      <c r="E3" s="40"/>
      <c r="F3" s="40"/>
      <c r="G3" s="40"/>
      <c r="H3" s="40"/>
      <c r="I3" s="40"/>
      <c r="J3" s="41"/>
      <c r="K3" s="1"/>
    </row>
    <row r="4" spans="1:24" ht="14.65" customHeight="1">
      <c r="A4" s="22"/>
      <c r="B4" s="214" t="s">
        <v>5</v>
      </c>
      <c r="C4" s="42" t="s">
        <v>38</v>
      </c>
      <c r="D4" s="42" t="s">
        <v>39</v>
      </c>
      <c r="E4" s="43">
        <v>1</v>
      </c>
      <c r="F4" s="43">
        <v>5</v>
      </c>
      <c r="G4" s="43">
        <v>5</v>
      </c>
      <c r="H4" s="43"/>
      <c r="I4" s="43"/>
      <c r="J4" s="33"/>
      <c r="K4" s="1" t="s">
        <v>84</v>
      </c>
    </row>
    <row r="5" spans="1:24">
      <c r="A5" s="22"/>
      <c r="B5" s="215"/>
      <c r="C5" s="28" t="s">
        <v>33</v>
      </c>
      <c r="D5" s="28" t="s">
        <v>29</v>
      </c>
      <c r="E5" s="44">
        <v>1</v>
      </c>
      <c r="F5" s="44">
        <v>5</v>
      </c>
      <c r="G5" s="44">
        <v>5</v>
      </c>
      <c r="H5" s="44"/>
      <c r="I5" s="44"/>
      <c r="J5" s="27"/>
      <c r="K5" s="1" t="s">
        <v>84</v>
      </c>
    </row>
    <row r="6" spans="1:24">
      <c r="A6" s="22"/>
      <c r="B6" s="215"/>
      <c r="C6" s="64" t="s">
        <v>44</v>
      </c>
      <c r="D6" s="65" t="s">
        <v>45</v>
      </c>
      <c r="E6" s="66">
        <v>2</v>
      </c>
      <c r="F6" s="66">
        <v>10</v>
      </c>
      <c r="G6" s="66">
        <v>5</v>
      </c>
      <c r="H6" s="45"/>
      <c r="I6" s="45"/>
      <c r="J6" s="27"/>
      <c r="K6" s="1" t="s">
        <v>84</v>
      </c>
    </row>
    <row r="7" spans="1:24">
      <c r="A7" s="22"/>
      <c r="B7" s="215"/>
      <c r="C7" s="91"/>
      <c r="D7" s="91"/>
      <c r="E7" s="45"/>
      <c r="F7" s="45"/>
      <c r="G7" s="45"/>
      <c r="H7" s="45">
        <f>SUM(F4:F7)</f>
        <v>20</v>
      </c>
      <c r="I7" s="45">
        <f>SUM(G4:G7)</f>
        <v>15</v>
      </c>
      <c r="J7" s="27"/>
      <c r="K7" s="1"/>
    </row>
    <row r="8" spans="1:24">
      <c r="A8" s="22"/>
      <c r="B8" s="216" t="s">
        <v>6</v>
      </c>
      <c r="C8" s="23"/>
      <c r="D8" s="91" t="s">
        <v>34</v>
      </c>
      <c r="E8" s="75"/>
      <c r="F8" s="75"/>
      <c r="G8" s="45">
        <v>5</v>
      </c>
      <c r="H8" s="45"/>
      <c r="I8" s="45"/>
      <c r="J8" s="76"/>
      <c r="K8" s="77"/>
    </row>
    <row r="9" spans="1:24">
      <c r="A9" s="22"/>
      <c r="B9" s="216"/>
      <c r="C9" s="42" t="s">
        <v>41</v>
      </c>
      <c r="D9" s="42" t="s">
        <v>40</v>
      </c>
      <c r="E9" s="43">
        <v>1</v>
      </c>
      <c r="F9" s="43">
        <v>5</v>
      </c>
      <c r="G9" s="43">
        <v>5</v>
      </c>
      <c r="H9" s="44"/>
      <c r="I9" s="44"/>
      <c r="J9" s="27"/>
      <c r="K9" s="1" t="s">
        <v>84</v>
      </c>
    </row>
    <row r="10" spans="1:24">
      <c r="A10" s="22"/>
      <c r="B10" s="216"/>
      <c r="C10" s="28" t="s">
        <v>86</v>
      </c>
      <c r="D10" s="28" t="s">
        <v>56</v>
      </c>
      <c r="E10" s="44">
        <v>1</v>
      </c>
      <c r="F10" s="44">
        <v>5</v>
      </c>
      <c r="G10" s="44">
        <v>5</v>
      </c>
      <c r="H10" s="44"/>
      <c r="I10" s="44"/>
      <c r="J10" s="27"/>
      <c r="K10" s="1" t="s">
        <v>84</v>
      </c>
      <c r="P10" s="104"/>
      <c r="Q10" s="104"/>
      <c r="R10" s="72"/>
      <c r="S10" s="72"/>
      <c r="T10" s="72"/>
      <c r="U10" s="72"/>
      <c r="V10" s="72"/>
      <c r="W10" s="70"/>
      <c r="X10" s="11"/>
    </row>
    <row r="11" spans="1:24">
      <c r="A11" s="22"/>
      <c r="B11" s="216"/>
      <c r="C11" s="28" t="s">
        <v>48</v>
      </c>
      <c r="D11" s="28" t="s">
        <v>50</v>
      </c>
      <c r="E11" s="44">
        <v>1</v>
      </c>
      <c r="F11" s="44">
        <v>5</v>
      </c>
      <c r="G11" s="44">
        <v>5</v>
      </c>
      <c r="H11" s="44"/>
      <c r="I11" s="44"/>
      <c r="J11" s="27"/>
      <c r="K11" s="1" t="s">
        <v>84</v>
      </c>
    </row>
    <row r="12" spans="1:24">
      <c r="A12" s="22"/>
      <c r="B12" s="216"/>
      <c r="C12" s="28"/>
      <c r="D12" s="28"/>
      <c r="E12" s="45"/>
      <c r="F12" s="45"/>
      <c r="G12" s="44"/>
      <c r="H12" s="45">
        <f>SUM(F8:F12)</f>
        <v>15</v>
      </c>
      <c r="I12" s="45">
        <f>SUM(G8:G12)</f>
        <v>20</v>
      </c>
      <c r="J12" s="27"/>
      <c r="K12" s="1"/>
    </row>
    <row r="13" spans="1:24">
      <c r="A13" s="22"/>
      <c r="B13" s="216" t="s">
        <v>7</v>
      </c>
      <c r="C13" s="91"/>
      <c r="D13" s="91" t="s">
        <v>34</v>
      </c>
      <c r="E13" s="45"/>
      <c r="F13" s="45"/>
      <c r="G13" s="45">
        <v>0</v>
      </c>
      <c r="H13" s="45"/>
      <c r="I13" s="45"/>
      <c r="J13" s="76"/>
      <c r="K13" s="1"/>
    </row>
    <row r="14" spans="1:24">
      <c r="A14" s="22"/>
      <c r="B14" s="216"/>
      <c r="C14" s="28" t="s">
        <v>57</v>
      </c>
      <c r="D14" s="28" t="s">
        <v>58</v>
      </c>
      <c r="E14" s="44">
        <v>1</v>
      </c>
      <c r="F14" s="44">
        <v>5</v>
      </c>
      <c r="G14" s="44">
        <v>5</v>
      </c>
      <c r="H14" s="45"/>
      <c r="I14" s="45"/>
      <c r="J14" s="27"/>
      <c r="K14" s="1" t="s">
        <v>84</v>
      </c>
    </row>
    <row r="15" spans="1:24">
      <c r="A15" s="22"/>
      <c r="B15" s="216"/>
      <c r="C15" s="91"/>
      <c r="D15" s="91"/>
      <c r="E15" s="45"/>
      <c r="F15" s="45"/>
      <c r="G15" s="45"/>
      <c r="H15" s="45">
        <f>SUM(F13:F15)</f>
        <v>5</v>
      </c>
      <c r="I15" s="45">
        <f>SUM(G13:G15)</f>
        <v>5</v>
      </c>
      <c r="J15" s="27"/>
      <c r="K15" s="1"/>
    </row>
    <row r="16" spans="1:24" ht="14.65" customHeight="1">
      <c r="A16" s="22"/>
      <c r="B16" s="88" t="s">
        <v>98</v>
      </c>
      <c r="C16" s="48"/>
      <c r="D16" s="48"/>
      <c r="E16" s="48"/>
      <c r="F16" s="48"/>
      <c r="G16" s="48"/>
      <c r="H16" s="48"/>
      <c r="I16" s="48"/>
      <c r="J16" s="49"/>
      <c r="K16" s="109"/>
    </row>
    <row r="17" spans="1:25">
      <c r="A17" s="22"/>
      <c r="B17" s="217" t="s">
        <v>5</v>
      </c>
      <c r="C17" s="56"/>
      <c r="D17" s="90" t="s">
        <v>34</v>
      </c>
      <c r="E17" s="58"/>
      <c r="F17" s="58"/>
      <c r="G17" s="78">
        <v>0</v>
      </c>
      <c r="H17" s="50"/>
      <c r="I17" s="50"/>
      <c r="J17" s="34"/>
      <c r="K17" s="109"/>
    </row>
    <row r="18" spans="1:25">
      <c r="A18" s="22"/>
      <c r="B18" s="217"/>
      <c r="C18" s="56" t="s">
        <v>46</v>
      </c>
      <c r="D18" s="35" t="s">
        <v>47</v>
      </c>
      <c r="E18" s="58">
        <v>2</v>
      </c>
      <c r="F18" s="58">
        <v>10</v>
      </c>
      <c r="G18" s="58">
        <v>5</v>
      </c>
      <c r="H18" s="50"/>
      <c r="I18" s="50"/>
      <c r="J18" s="34"/>
      <c r="K18" s="109" t="s">
        <v>84</v>
      </c>
    </row>
    <row r="19" spans="1:25">
      <c r="A19" s="22"/>
      <c r="B19" s="213"/>
      <c r="C19" s="56" t="s">
        <v>49</v>
      </c>
      <c r="D19" s="57" t="s">
        <v>51</v>
      </c>
      <c r="E19" s="58">
        <v>1</v>
      </c>
      <c r="F19" s="58">
        <v>5</v>
      </c>
      <c r="G19" s="58">
        <v>5</v>
      </c>
      <c r="H19" s="51"/>
      <c r="I19" s="51"/>
      <c r="J19" s="35"/>
      <c r="K19" s="109" t="s">
        <v>84</v>
      </c>
    </row>
    <row r="20" spans="1:25">
      <c r="A20" s="22"/>
      <c r="B20" s="213"/>
      <c r="C20" s="59" t="s">
        <v>52</v>
      </c>
      <c r="D20" s="67" t="s">
        <v>53</v>
      </c>
      <c r="E20" s="58">
        <v>1</v>
      </c>
      <c r="F20" s="58">
        <v>5</v>
      </c>
      <c r="G20" s="58">
        <v>5</v>
      </c>
      <c r="H20" s="53"/>
      <c r="I20" s="53"/>
      <c r="J20" s="35"/>
      <c r="K20" s="109" t="s">
        <v>84</v>
      </c>
    </row>
    <row r="21" spans="1:25">
      <c r="A21" s="22"/>
      <c r="B21" s="213"/>
      <c r="C21" s="90"/>
      <c r="D21" s="54" t="s">
        <v>35</v>
      </c>
      <c r="E21" s="51">
        <v>1</v>
      </c>
      <c r="F21" s="51">
        <v>5</v>
      </c>
      <c r="G21" s="51">
        <v>5</v>
      </c>
      <c r="H21" s="53"/>
      <c r="I21" s="53"/>
      <c r="J21" s="35"/>
      <c r="K21" s="109" t="s">
        <v>37</v>
      </c>
    </row>
    <row r="22" spans="1:25">
      <c r="A22" s="22"/>
      <c r="B22" s="213"/>
      <c r="C22" s="90"/>
      <c r="D22" s="54"/>
      <c r="E22" s="53"/>
      <c r="F22" s="53"/>
      <c r="G22" s="51"/>
      <c r="H22" s="53">
        <f>SUM(F17:F22)</f>
        <v>25</v>
      </c>
      <c r="I22" s="53">
        <f>SUM(G17:G22)</f>
        <v>20</v>
      </c>
      <c r="J22" s="35"/>
      <c r="K22" s="109"/>
    </row>
    <row r="23" spans="1:25">
      <c r="A23" s="22"/>
      <c r="B23" s="213" t="s">
        <v>6</v>
      </c>
      <c r="C23" s="59"/>
      <c r="D23" s="90" t="s">
        <v>34</v>
      </c>
      <c r="E23" s="78"/>
      <c r="F23" s="78"/>
      <c r="G23" s="78">
        <v>5</v>
      </c>
      <c r="H23" s="53"/>
      <c r="I23" s="53"/>
      <c r="J23" s="35"/>
      <c r="K23" s="109"/>
    </row>
    <row r="24" spans="1:25">
      <c r="A24" s="22"/>
      <c r="B24" s="213"/>
      <c r="C24" s="59" t="s">
        <v>54</v>
      </c>
      <c r="D24" s="49" t="s">
        <v>55</v>
      </c>
      <c r="E24" s="58">
        <v>1</v>
      </c>
      <c r="F24" s="58">
        <v>5</v>
      </c>
      <c r="G24" s="58">
        <v>5</v>
      </c>
      <c r="H24" s="51"/>
      <c r="I24" s="51"/>
      <c r="J24" s="35"/>
      <c r="K24" s="109" t="s">
        <v>84</v>
      </c>
    </row>
    <row r="25" spans="1:25">
      <c r="A25" s="22"/>
      <c r="B25" s="213"/>
      <c r="C25" s="54" t="s">
        <v>59</v>
      </c>
      <c r="D25" s="54" t="s">
        <v>60</v>
      </c>
      <c r="E25" s="51">
        <v>1</v>
      </c>
      <c r="F25" s="51">
        <v>5</v>
      </c>
      <c r="G25" s="51">
        <v>5</v>
      </c>
      <c r="H25" s="53"/>
      <c r="I25" s="53"/>
      <c r="J25" s="35"/>
      <c r="K25" s="109" t="s">
        <v>87</v>
      </c>
    </row>
    <row r="26" spans="1:25">
      <c r="A26" s="22"/>
      <c r="B26" s="213"/>
      <c r="C26" s="54"/>
      <c r="D26" s="54" t="s">
        <v>35</v>
      </c>
      <c r="E26" s="51">
        <v>1</v>
      </c>
      <c r="F26" s="51">
        <v>5</v>
      </c>
      <c r="G26" s="51">
        <v>5</v>
      </c>
      <c r="H26" s="53">
        <f>SUM(F23:F26)</f>
        <v>15</v>
      </c>
      <c r="I26" s="53">
        <f>SUM(G23:G26)</f>
        <v>20</v>
      </c>
      <c r="J26" s="35"/>
      <c r="K26" s="109" t="s">
        <v>37</v>
      </c>
    </row>
    <row r="27" spans="1:25">
      <c r="A27" s="22"/>
      <c r="B27" s="213" t="s">
        <v>7</v>
      </c>
      <c r="C27" s="90"/>
      <c r="D27" s="90" t="s">
        <v>34</v>
      </c>
      <c r="E27" s="58"/>
      <c r="F27" s="58"/>
      <c r="G27" s="78">
        <v>0</v>
      </c>
      <c r="H27" s="53"/>
      <c r="I27" s="53"/>
      <c r="J27" s="35"/>
      <c r="K27" s="109"/>
    </row>
    <row r="28" spans="1:25">
      <c r="A28" s="22"/>
      <c r="B28" s="213"/>
      <c r="C28" s="90"/>
      <c r="D28" s="90"/>
      <c r="E28" s="53"/>
      <c r="F28" s="53"/>
      <c r="G28" s="53"/>
      <c r="H28" s="53">
        <f>SUM(F27:F28)</f>
        <v>0</v>
      </c>
      <c r="I28" s="53">
        <f>SUM(G27:G28)</f>
        <v>0</v>
      </c>
      <c r="J28" s="35"/>
      <c r="K28" s="109"/>
      <c r="L28" s="98"/>
    </row>
    <row r="29" spans="1:25">
      <c r="A29" s="22"/>
      <c r="B29" s="73" t="s">
        <v>99</v>
      </c>
      <c r="C29" s="40"/>
      <c r="D29" s="40"/>
      <c r="E29" s="40"/>
      <c r="F29" s="40"/>
      <c r="G29" s="40"/>
      <c r="H29" s="40"/>
      <c r="I29" s="40"/>
      <c r="J29" s="41"/>
      <c r="K29" s="1"/>
      <c r="L29" s="11"/>
      <c r="M29" s="11"/>
      <c r="N29" s="11"/>
      <c r="O29" s="11"/>
      <c r="P29" s="11"/>
      <c r="Q29" s="11"/>
    </row>
    <row r="30" spans="1:25">
      <c r="A30" s="22"/>
      <c r="B30" s="218" t="s">
        <v>5</v>
      </c>
      <c r="C30" s="28"/>
      <c r="D30" s="96" t="s">
        <v>34</v>
      </c>
      <c r="E30" s="25"/>
      <c r="F30" s="25"/>
      <c r="G30" s="97">
        <v>0</v>
      </c>
      <c r="H30" s="43"/>
      <c r="I30" s="43"/>
      <c r="J30" s="33"/>
      <c r="K30" s="1"/>
      <c r="L30" s="69"/>
      <c r="M30" s="70"/>
      <c r="N30" s="71"/>
      <c r="O30" s="71"/>
      <c r="P30" s="72"/>
      <c r="Q30" s="11"/>
    </row>
    <row r="31" spans="1:25">
      <c r="A31" s="22"/>
      <c r="B31" s="216"/>
      <c r="C31" s="30" t="s">
        <v>61</v>
      </c>
      <c r="D31" s="68" t="s">
        <v>62</v>
      </c>
      <c r="E31" s="25">
        <v>1</v>
      </c>
      <c r="F31" s="25">
        <v>5</v>
      </c>
      <c r="G31" s="25">
        <v>5</v>
      </c>
      <c r="H31" s="44"/>
      <c r="I31" s="44"/>
      <c r="J31" s="27"/>
      <c r="K31" s="1" t="s">
        <v>87</v>
      </c>
      <c r="L31" s="11"/>
      <c r="M31" s="11"/>
      <c r="N31" s="11"/>
      <c r="O31" s="11"/>
      <c r="P31" s="11"/>
      <c r="Q31" s="11"/>
    </row>
    <row r="32" spans="1:25">
      <c r="A32" s="22"/>
      <c r="B32" s="216"/>
      <c r="C32" s="28" t="s">
        <v>69</v>
      </c>
      <c r="D32" s="26" t="s">
        <v>72</v>
      </c>
      <c r="E32" s="25">
        <v>1</v>
      </c>
      <c r="F32" s="25">
        <v>5</v>
      </c>
      <c r="G32" s="25">
        <v>5</v>
      </c>
      <c r="H32" s="45"/>
      <c r="I32" s="45"/>
      <c r="J32" s="27"/>
      <c r="K32" s="1" t="s">
        <v>87</v>
      </c>
      <c r="L32" s="11"/>
      <c r="M32" s="11"/>
      <c r="N32" s="11"/>
      <c r="O32" s="11"/>
      <c r="P32" s="11"/>
      <c r="Q32" s="11"/>
      <c r="R32" s="11"/>
      <c r="S32" s="11"/>
      <c r="T32" s="11"/>
      <c r="U32" s="11"/>
      <c r="V32" s="11"/>
      <c r="W32" s="11"/>
      <c r="X32" s="11"/>
      <c r="Y32" s="11"/>
    </row>
    <row r="33" spans="1:25">
      <c r="A33" s="22"/>
      <c r="B33" s="216"/>
      <c r="C33" s="28" t="s">
        <v>75</v>
      </c>
      <c r="D33" s="29" t="s">
        <v>76</v>
      </c>
      <c r="E33" s="25">
        <v>1</v>
      </c>
      <c r="F33" s="25">
        <v>5</v>
      </c>
      <c r="G33" s="32">
        <v>5</v>
      </c>
      <c r="H33" s="45"/>
      <c r="I33" s="45"/>
      <c r="J33" s="27"/>
      <c r="K33" s="1" t="s">
        <v>87</v>
      </c>
      <c r="L33" s="11"/>
      <c r="M33" s="11"/>
      <c r="N33" s="11"/>
      <c r="O33" s="11"/>
      <c r="P33" s="11"/>
      <c r="Q33" s="104"/>
      <c r="R33" s="105"/>
      <c r="S33" s="71"/>
      <c r="T33" s="71"/>
      <c r="U33" s="71"/>
      <c r="V33" s="106"/>
      <c r="W33" s="106"/>
      <c r="X33" s="70"/>
      <c r="Y33" s="11"/>
    </row>
    <row r="34" spans="1:25">
      <c r="A34" s="22"/>
      <c r="B34" s="216"/>
      <c r="C34" s="28"/>
      <c r="D34" s="99" t="s">
        <v>35</v>
      </c>
      <c r="E34" s="100">
        <v>1</v>
      </c>
      <c r="F34" s="100">
        <v>5</v>
      </c>
      <c r="G34" s="100">
        <v>5</v>
      </c>
      <c r="H34" s="44"/>
      <c r="I34" s="45"/>
      <c r="J34" s="27"/>
      <c r="K34" s="1" t="s">
        <v>37</v>
      </c>
      <c r="L34" s="11"/>
      <c r="M34" s="11"/>
      <c r="N34" s="11"/>
      <c r="O34" s="11"/>
      <c r="P34" s="11"/>
      <c r="Q34" s="11"/>
      <c r="R34" s="11"/>
      <c r="S34" s="11"/>
      <c r="T34" s="11"/>
      <c r="U34" s="11"/>
      <c r="V34" s="11"/>
      <c r="W34" s="11"/>
      <c r="X34" s="11"/>
      <c r="Y34" s="11"/>
    </row>
    <row r="35" spans="1:25">
      <c r="A35" s="22"/>
      <c r="B35" s="216"/>
      <c r="C35" s="28"/>
      <c r="D35" s="29"/>
      <c r="E35" s="25"/>
      <c r="F35" s="25"/>
      <c r="G35" s="43"/>
      <c r="H35" s="45">
        <f>SUM(F30:F35)</f>
        <v>20</v>
      </c>
      <c r="I35" s="45">
        <f>SUM(G30:G35)</f>
        <v>20</v>
      </c>
      <c r="J35" s="27"/>
      <c r="K35" s="1"/>
      <c r="L35" s="11"/>
      <c r="M35" s="11"/>
      <c r="N35" s="11"/>
      <c r="O35" s="11"/>
      <c r="P35" s="11"/>
      <c r="Q35" s="11"/>
    </row>
    <row r="36" spans="1:25">
      <c r="A36" s="22"/>
      <c r="B36" s="216" t="s">
        <v>6</v>
      </c>
      <c r="C36" s="23"/>
      <c r="D36" s="91" t="s">
        <v>34</v>
      </c>
      <c r="E36" s="45"/>
      <c r="F36" s="45"/>
      <c r="G36" s="45">
        <v>0</v>
      </c>
      <c r="H36" s="44"/>
      <c r="I36" s="44"/>
      <c r="J36" s="27"/>
      <c r="K36" s="1"/>
      <c r="L36" s="11"/>
      <c r="M36" s="11"/>
      <c r="N36" s="11"/>
      <c r="O36" s="11"/>
      <c r="P36" s="11"/>
      <c r="Q36" s="11"/>
    </row>
    <row r="37" spans="1:25">
      <c r="A37" s="22"/>
      <c r="B37" s="216"/>
      <c r="C37" s="28" t="s">
        <v>89</v>
      </c>
      <c r="D37" s="29" t="s">
        <v>67</v>
      </c>
      <c r="E37" s="25">
        <v>1</v>
      </c>
      <c r="F37" s="25">
        <v>5</v>
      </c>
      <c r="G37" s="25">
        <v>5</v>
      </c>
      <c r="H37" s="44"/>
      <c r="I37" s="44"/>
      <c r="J37" s="27"/>
      <c r="K37" s="1" t="s">
        <v>87</v>
      </c>
      <c r="L37" s="11"/>
      <c r="M37" s="11"/>
      <c r="N37" s="11"/>
      <c r="O37" s="11"/>
      <c r="P37" s="11"/>
      <c r="Q37" s="11"/>
    </row>
    <row r="38" spans="1:25">
      <c r="A38" s="22"/>
      <c r="B38" s="216"/>
      <c r="C38" s="23" t="s">
        <v>79</v>
      </c>
      <c r="D38" s="24" t="s">
        <v>80</v>
      </c>
      <c r="E38" s="25">
        <v>1</v>
      </c>
      <c r="F38" s="25">
        <v>5</v>
      </c>
      <c r="G38" s="25">
        <v>5</v>
      </c>
      <c r="H38" s="45"/>
      <c r="I38" s="45"/>
      <c r="J38" s="27"/>
      <c r="K38" s="1" t="s">
        <v>92</v>
      </c>
      <c r="L38" s="11"/>
      <c r="M38" s="11"/>
      <c r="N38" s="11"/>
      <c r="O38" s="11"/>
      <c r="P38" s="11"/>
      <c r="Q38" s="11"/>
    </row>
    <row r="39" spans="1:25">
      <c r="A39" s="22"/>
      <c r="B39" s="216"/>
      <c r="C39" s="23" t="s">
        <v>90</v>
      </c>
      <c r="D39" s="24" t="s">
        <v>83</v>
      </c>
      <c r="E39" s="25">
        <v>1</v>
      </c>
      <c r="F39" s="25">
        <v>5</v>
      </c>
      <c r="G39" s="25">
        <v>5</v>
      </c>
      <c r="H39" s="45"/>
      <c r="I39" s="45"/>
      <c r="J39" s="27"/>
      <c r="K39" s="1" t="s">
        <v>92</v>
      </c>
      <c r="L39" s="11"/>
      <c r="M39" s="11"/>
      <c r="N39" s="11"/>
      <c r="O39" s="11"/>
      <c r="P39" s="11"/>
      <c r="Q39" s="11"/>
    </row>
    <row r="40" spans="1:25">
      <c r="A40" s="22"/>
      <c r="B40" s="216"/>
      <c r="C40" s="28" t="s">
        <v>42</v>
      </c>
      <c r="D40" s="28" t="s">
        <v>43</v>
      </c>
      <c r="E40" s="44">
        <v>1</v>
      </c>
      <c r="F40" s="44">
        <v>5</v>
      </c>
      <c r="G40" s="44">
        <v>5</v>
      </c>
      <c r="H40" s="44"/>
      <c r="I40" s="44"/>
      <c r="J40" s="27"/>
      <c r="K40" s="1" t="s">
        <v>84</v>
      </c>
      <c r="L40" s="11"/>
      <c r="M40" s="11"/>
      <c r="N40" s="11"/>
      <c r="O40" s="11"/>
      <c r="P40" s="11"/>
      <c r="Q40" s="11"/>
    </row>
    <row r="41" spans="1:25">
      <c r="A41" s="22"/>
      <c r="B41" s="216"/>
      <c r="C41" s="91"/>
      <c r="D41" s="28"/>
      <c r="E41" s="45"/>
      <c r="F41" s="45"/>
      <c r="G41" s="44"/>
      <c r="H41" s="45">
        <f>SUM(F36:F41)</f>
        <v>20</v>
      </c>
      <c r="I41" s="45">
        <f>SUM(G36:G41)</f>
        <v>20</v>
      </c>
      <c r="J41" s="27"/>
      <c r="K41" s="1"/>
      <c r="L41" s="11"/>
      <c r="M41" s="11"/>
      <c r="N41" s="11"/>
      <c r="O41" s="11"/>
      <c r="P41" s="11"/>
      <c r="Q41" s="11"/>
    </row>
    <row r="42" spans="1:25">
      <c r="A42" s="22"/>
      <c r="B42" s="216" t="s">
        <v>7</v>
      </c>
      <c r="C42" s="91"/>
      <c r="D42" s="91" t="s">
        <v>34</v>
      </c>
      <c r="E42" s="45"/>
      <c r="F42" s="45"/>
      <c r="G42" s="45">
        <v>0</v>
      </c>
      <c r="H42" s="45"/>
      <c r="I42" s="45"/>
      <c r="J42" s="27"/>
      <c r="K42" s="1"/>
      <c r="L42" s="11"/>
      <c r="M42" s="11"/>
      <c r="N42" s="11"/>
      <c r="O42" s="11"/>
      <c r="P42" s="11"/>
      <c r="Q42" s="11"/>
    </row>
    <row r="43" spans="1:25">
      <c r="A43" s="22"/>
      <c r="B43" s="216"/>
      <c r="C43" s="91"/>
      <c r="D43" s="91"/>
      <c r="E43" s="45"/>
      <c r="F43" s="45"/>
      <c r="G43" s="45"/>
      <c r="H43" s="45">
        <f>SUM(F42:F43)</f>
        <v>0</v>
      </c>
      <c r="I43" s="45">
        <f>SUM(G42:G43)</f>
        <v>0</v>
      </c>
      <c r="J43" s="27"/>
      <c r="K43" s="1"/>
      <c r="L43" s="11"/>
      <c r="M43" s="11"/>
      <c r="N43" s="11"/>
      <c r="O43" s="11"/>
      <c r="P43" s="11"/>
      <c r="Q43" s="11"/>
    </row>
    <row r="44" spans="1:25">
      <c r="A44" s="22"/>
      <c r="B44" s="88" t="s">
        <v>100</v>
      </c>
      <c r="C44" s="48"/>
      <c r="D44" s="48"/>
      <c r="E44" s="48"/>
      <c r="F44" s="48"/>
      <c r="G44" s="48"/>
      <c r="H44" s="48"/>
      <c r="I44" s="48"/>
      <c r="J44" s="49"/>
      <c r="K44" s="109"/>
      <c r="L44" s="85"/>
      <c r="M44" s="11"/>
      <c r="N44" s="11"/>
      <c r="O44" s="11"/>
      <c r="P44" s="11"/>
      <c r="Q44" s="11"/>
    </row>
    <row r="45" spans="1:25">
      <c r="A45" s="22"/>
      <c r="B45" s="217" t="s">
        <v>5</v>
      </c>
      <c r="C45" s="54"/>
      <c r="D45" s="80" t="s">
        <v>34</v>
      </c>
      <c r="E45" s="78"/>
      <c r="F45" s="78"/>
      <c r="G45" s="82">
        <v>0</v>
      </c>
      <c r="H45" s="82"/>
      <c r="I45" s="82"/>
      <c r="J45" s="83"/>
      <c r="K45" s="109"/>
      <c r="L45" s="86"/>
      <c r="M45" s="70"/>
      <c r="N45" s="71"/>
      <c r="O45" s="71"/>
      <c r="P45" s="72"/>
      <c r="Q45" s="11"/>
    </row>
    <row r="46" spans="1:25">
      <c r="A46" s="22"/>
      <c r="B46" s="213"/>
      <c r="C46" s="61" t="s">
        <v>91</v>
      </c>
      <c r="D46" s="79" t="s">
        <v>68</v>
      </c>
      <c r="E46" s="58">
        <v>1</v>
      </c>
      <c r="F46" s="58">
        <v>5</v>
      </c>
      <c r="G46" s="58">
        <v>5</v>
      </c>
      <c r="H46" s="51"/>
      <c r="I46" s="51"/>
      <c r="J46" s="35"/>
      <c r="K46" s="109" t="s">
        <v>87</v>
      </c>
      <c r="L46" s="85"/>
      <c r="M46" s="11"/>
      <c r="N46" s="11"/>
      <c r="O46" s="11"/>
      <c r="P46" s="11"/>
      <c r="Q46" s="11"/>
    </row>
    <row r="47" spans="1:25">
      <c r="A47" s="22"/>
      <c r="B47" s="213"/>
      <c r="C47" s="54" t="s">
        <v>77</v>
      </c>
      <c r="D47" s="79" t="s">
        <v>78</v>
      </c>
      <c r="E47" s="51">
        <v>1</v>
      </c>
      <c r="F47" s="51">
        <v>5</v>
      </c>
      <c r="G47" s="51">
        <v>5</v>
      </c>
      <c r="H47" s="53"/>
      <c r="I47" s="53"/>
      <c r="J47" s="35"/>
      <c r="K47" s="110" t="s">
        <v>87</v>
      </c>
      <c r="L47" s="85"/>
      <c r="M47" s="11"/>
      <c r="N47" s="11"/>
      <c r="O47" s="11"/>
      <c r="P47" s="11"/>
      <c r="Q47" s="11"/>
    </row>
    <row r="48" spans="1:25">
      <c r="A48" s="22"/>
      <c r="B48" s="213"/>
      <c r="C48" s="54" t="s">
        <v>63</v>
      </c>
      <c r="D48" s="79" t="s">
        <v>65</v>
      </c>
      <c r="E48" s="51">
        <v>1</v>
      </c>
      <c r="F48" s="51">
        <v>5</v>
      </c>
      <c r="G48" s="51">
        <v>5</v>
      </c>
      <c r="H48" s="53"/>
      <c r="I48" s="53"/>
      <c r="J48" s="35"/>
      <c r="K48" s="110" t="s">
        <v>87</v>
      </c>
      <c r="L48" s="85"/>
      <c r="M48" s="11"/>
      <c r="N48" s="11"/>
      <c r="O48" s="11"/>
      <c r="P48" s="11"/>
      <c r="Q48" s="11"/>
    </row>
    <row r="49" spans="1:17">
      <c r="A49" s="22"/>
      <c r="B49" s="213"/>
      <c r="C49" s="54" t="s">
        <v>70</v>
      </c>
      <c r="D49" s="79" t="s">
        <v>73</v>
      </c>
      <c r="E49" s="51">
        <v>1</v>
      </c>
      <c r="F49" s="51">
        <v>5</v>
      </c>
      <c r="G49" s="51">
        <v>5</v>
      </c>
      <c r="H49" s="53"/>
      <c r="I49" s="53"/>
      <c r="J49" s="35"/>
      <c r="K49" s="109" t="s">
        <v>87</v>
      </c>
      <c r="L49" s="11"/>
      <c r="M49" s="11"/>
      <c r="N49" s="11"/>
      <c r="O49" s="11"/>
      <c r="P49" s="11"/>
      <c r="Q49" s="11"/>
    </row>
    <row r="50" spans="1:17">
      <c r="A50" s="22"/>
      <c r="B50" s="213"/>
      <c r="C50" s="90"/>
      <c r="D50" s="54"/>
      <c r="E50" s="51"/>
      <c r="F50" s="51"/>
      <c r="G50" s="51"/>
      <c r="H50" s="53">
        <f>SUM(F45:F50)</f>
        <v>20</v>
      </c>
      <c r="I50" s="53">
        <f>SUM(G45:G50)</f>
        <v>20</v>
      </c>
      <c r="J50" s="35"/>
      <c r="K50" s="109"/>
      <c r="L50" s="87"/>
    </row>
    <row r="51" spans="1:17">
      <c r="A51" s="22"/>
      <c r="B51" s="213" t="s">
        <v>6</v>
      </c>
      <c r="C51" s="59"/>
      <c r="D51" s="80" t="s">
        <v>34</v>
      </c>
      <c r="E51" s="58"/>
      <c r="F51" s="58"/>
      <c r="G51" s="78">
        <v>0</v>
      </c>
      <c r="H51" s="51"/>
      <c r="I51" s="51"/>
      <c r="J51" s="35"/>
      <c r="K51" s="109"/>
      <c r="L51" s="87"/>
    </row>
    <row r="52" spans="1:17">
      <c r="A52" s="22"/>
      <c r="B52" s="213"/>
      <c r="C52" s="59" t="s">
        <v>64</v>
      </c>
      <c r="D52" s="60" t="s">
        <v>66</v>
      </c>
      <c r="E52" s="58">
        <v>1</v>
      </c>
      <c r="F52" s="58">
        <v>5</v>
      </c>
      <c r="G52" s="58">
        <v>5</v>
      </c>
      <c r="H52" s="51"/>
      <c r="I52" s="51"/>
      <c r="J52" s="35"/>
      <c r="K52" s="109" t="s">
        <v>87</v>
      </c>
      <c r="L52" s="87"/>
    </row>
    <row r="53" spans="1:17">
      <c r="A53" s="22"/>
      <c r="B53" s="213"/>
      <c r="C53" s="59" t="s">
        <v>71</v>
      </c>
      <c r="D53" s="60" t="s">
        <v>74</v>
      </c>
      <c r="E53" s="51">
        <v>1</v>
      </c>
      <c r="F53" s="51">
        <v>5</v>
      </c>
      <c r="G53" s="51">
        <v>5</v>
      </c>
      <c r="H53" s="53"/>
      <c r="I53" s="53"/>
      <c r="J53" s="35"/>
      <c r="K53" s="109" t="s">
        <v>87</v>
      </c>
      <c r="L53" s="87"/>
    </row>
    <row r="54" spans="1:17">
      <c r="A54" s="22"/>
      <c r="B54" s="213"/>
      <c r="C54" s="54" t="s">
        <v>81</v>
      </c>
      <c r="D54" s="79" t="s">
        <v>82</v>
      </c>
      <c r="E54" s="51">
        <v>1</v>
      </c>
      <c r="F54" s="51">
        <v>5</v>
      </c>
      <c r="G54" s="51">
        <v>5</v>
      </c>
      <c r="H54" s="53"/>
      <c r="I54" s="53"/>
      <c r="J54" s="35"/>
      <c r="K54" s="109" t="s">
        <v>92</v>
      </c>
      <c r="L54" s="87"/>
    </row>
    <row r="55" spans="1:17">
      <c r="A55" s="22"/>
      <c r="B55" s="213"/>
      <c r="C55" s="90"/>
      <c r="D55" s="54" t="s">
        <v>35</v>
      </c>
      <c r="E55" s="51">
        <v>1</v>
      </c>
      <c r="F55" s="51">
        <v>5</v>
      </c>
      <c r="G55" s="51">
        <v>5</v>
      </c>
      <c r="H55" s="53"/>
      <c r="I55" s="53"/>
      <c r="J55" s="35"/>
      <c r="K55" s="109" t="s">
        <v>37</v>
      </c>
      <c r="L55" s="87"/>
    </row>
    <row r="56" spans="1:17">
      <c r="A56" s="22"/>
      <c r="B56" s="213"/>
      <c r="C56" s="90"/>
      <c r="D56" s="54"/>
      <c r="E56" s="53"/>
      <c r="F56" s="53"/>
      <c r="G56" s="51"/>
      <c r="H56" s="53">
        <f>SUM(F51:F56)</f>
        <v>20</v>
      </c>
      <c r="I56" s="53">
        <f>SUM(G51:G56)</f>
        <v>20</v>
      </c>
      <c r="J56" s="35"/>
      <c r="K56" s="109"/>
      <c r="L56" s="87"/>
    </row>
    <row r="57" spans="1:17" ht="15" customHeight="1">
      <c r="A57" s="22"/>
      <c r="B57" s="213" t="s">
        <v>7</v>
      </c>
      <c r="C57" s="90"/>
      <c r="D57" s="80" t="s">
        <v>34</v>
      </c>
      <c r="E57" s="53"/>
      <c r="F57" s="53"/>
      <c r="G57" s="53">
        <v>0</v>
      </c>
      <c r="H57" s="53"/>
      <c r="I57" s="53"/>
      <c r="J57" s="35"/>
      <c r="K57" s="109"/>
      <c r="L57" s="87"/>
    </row>
    <row r="58" spans="1:17">
      <c r="A58" s="22"/>
      <c r="B58" s="213"/>
      <c r="C58" s="90"/>
      <c r="D58" s="90"/>
      <c r="E58" s="53"/>
      <c r="F58" s="53"/>
      <c r="G58" s="53"/>
      <c r="H58" s="53">
        <f>SUM(F57:F58)</f>
        <v>0</v>
      </c>
      <c r="I58" s="53">
        <f>SUM(G57:G58)</f>
        <v>0</v>
      </c>
      <c r="J58" s="35"/>
      <c r="K58" s="109"/>
      <c r="L58" s="101"/>
      <c r="M58" s="98"/>
      <c r="N58" s="98"/>
    </row>
    <row r="59" spans="1:17">
      <c r="A59" s="22"/>
      <c r="B59" s="39" t="s">
        <v>94</v>
      </c>
      <c r="C59" s="40"/>
      <c r="D59" s="40"/>
      <c r="E59" s="40"/>
      <c r="F59" s="40"/>
      <c r="G59" s="40"/>
      <c r="H59" s="40"/>
      <c r="I59" s="40"/>
      <c r="J59" s="41"/>
      <c r="K59" s="84"/>
      <c r="L59" s="101"/>
    </row>
    <row r="60" spans="1:17">
      <c r="A60" s="22"/>
      <c r="B60" s="218" t="s">
        <v>5</v>
      </c>
      <c r="C60" s="31"/>
      <c r="D60" s="76" t="s">
        <v>34</v>
      </c>
      <c r="E60" s="32"/>
      <c r="F60" s="32"/>
      <c r="G60" s="32"/>
      <c r="H60" s="43"/>
      <c r="I60" s="43"/>
      <c r="J60" s="33"/>
      <c r="K60" s="1"/>
    </row>
    <row r="61" spans="1:17">
      <c r="A61" s="22"/>
      <c r="B61" s="216"/>
      <c r="C61" s="31"/>
      <c r="D61" s="27"/>
      <c r="E61" s="32"/>
      <c r="F61" s="32"/>
      <c r="G61" s="32"/>
      <c r="H61" s="44"/>
      <c r="I61" s="44"/>
      <c r="J61" s="27"/>
      <c r="K61" s="1"/>
    </row>
    <row r="62" spans="1:17">
      <c r="A62" s="22"/>
      <c r="B62" s="216"/>
      <c r="C62" s="91"/>
      <c r="D62" s="28"/>
      <c r="E62" s="44"/>
      <c r="F62" s="44"/>
      <c r="G62" s="44"/>
      <c r="H62" s="45"/>
      <c r="I62" s="45"/>
      <c r="J62" s="27"/>
      <c r="K62" s="1"/>
    </row>
    <row r="63" spans="1:17">
      <c r="A63" s="22"/>
      <c r="B63" s="216"/>
      <c r="C63" s="91"/>
      <c r="D63" s="28"/>
      <c r="E63" s="45"/>
      <c r="F63" s="45"/>
      <c r="G63" s="44"/>
      <c r="H63" s="45">
        <f>SUM(F60:F63)</f>
        <v>0</v>
      </c>
      <c r="I63" s="45">
        <f>SUM(G60:G63)</f>
        <v>0</v>
      </c>
      <c r="J63" s="27"/>
      <c r="K63" s="1"/>
    </row>
    <row r="64" spans="1:17">
      <c r="A64" s="22"/>
      <c r="B64" s="216" t="s">
        <v>6</v>
      </c>
      <c r="C64" s="28"/>
      <c r="D64" s="76" t="s">
        <v>34</v>
      </c>
      <c r="E64" s="44"/>
      <c r="F64" s="44"/>
      <c r="G64" s="44"/>
      <c r="H64" s="44"/>
      <c r="I64" s="44"/>
      <c r="J64" s="27"/>
      <c r="K64" s="1"/>
    </row>
    <row r="65" spans="1:11">
      <c r="A65" s="22"/>
      <c r="B65" s="216"/>
      <c r="C65" s="28"/>
      <c r="D65" s="26"/>
      <c r="E65" s="44"/>
      <c r="F65" s="44"/>
      <c r="G65" s="44"/>
      <c r="H65" s="44"/>
      <c r="I65" s="44"/>
      <c r="J65" s="27"/>
      <c r="K65" s="1"/>
    </row>
    <row r="66" spans="1:11">
      <c r="A66" s="22"/>
      <c r="B66" s="216"/>
      <c r="C66" s="91"/>
      <c r="D66" s="91"/>
      <c r="E66" s="45"/>
      <c r="F66" s="45"/>
      <c r="G66" s="45"/>
      <c r="H66" s="45"/>
      <c r="I66" s="45"/>
      <c r="J66" s="27"/>
      <c r="K66" s="1"/>
    </row>
    <row r="67" spans="1:11">
      <c r="A67" s="22"/>
      <c r="B67" s="216"/>
      <c r="C67" s="91"/>
      <c r="D67" s="28"/>
      <c r="E67" s="45"/>
      <c r="F67" s="45"/>
      <c r="G67" s="45"/>
      <c r="H67" s="45">
        <f>SUM(F64:F67)</f>
        <v>0</v>
      </c>
      <c r="I67" s="45">
        <f>SUM(G64:G67)</f>
        <v>0</v>
      </c>
      <c r="J67" s="27"/>
      <c r="K67" s="1"/>
    </row>
    <row r="68" spans="1:11">
      <c r="A68" s="22"/>
      <c r="B68" s="216" t="s">
        <v>7</v>
      </c>
      <c r="C68" s="91"/>
      <c r="D68" s="91"/>
      <c r="E68" s="45"/>
      <c r="F68" s="45"/>
      <c r="G68" s="45"/>
      <c r="H68" s="45"/>
      <c r="I68" s="45"/>
      <c r="J68" s="27"/>
      <c r="K68" s="1"/>
    </row>
    <row r="69" spans="1:11">
      <c r="A69" s="22"/>
      <c r="B69" s="216"/>
      <c r="C69" s="91"/>
      <c r="D69" s="91"/>
      <c r="E69" s="45"/>
      <c r="F69" s="45"/>
      <c r="G69" s="45"/>
      <c r="H69" s="45"/>
      <c r="I69" s="45"/>
      <c r="J69" s="27"/>
      <c r="K69" s="1"/>
    </row>
    <row r="70" spans="1:11">
      <c r="A70" s="22"/>
      <c r="B70" s="216"/>
      <c r="C70" s="91"/>
      <c r="D70" s="91"/>
      <c r="E70" s="45"/>
      <c r="F70" s="45"/>
      <c r="G70" s="45"/>
      <c r="H70" s="45"/>
      <c r="I70" s="45"/>
      <c r="J70" s="27"/>
      <c r="K70" s="1"/>
    </row>
    <row r="71" spans="1:11">
      <c r="A71" s="22"/>
      <c r="B71" s="22"/>
      <c r="C71" s="22"/>
      <c r="D71" s="22"/>
      <c r="E71" s="22"/>
      <c r="F71" s="22"/>
      <c r="G71" s="36" t="s">
        <v>12</v>
      </c>
      <c r="H71" s="81">
        <f>SUM(H4:H70)</f>
        <v>160</v>
      </c>
      <c r="I71" s="81">
        <f>SUM(I4:I70)</f>
        <v>160</v>
      </c>
      <c r="J71" s="22"/>
    </row>
  </sheetData>
  <autoFilter ref="B2:K71"/>
  <mergeCells count="15">
    <mergeCell ref="B60:B63"/>
    <mergeCell ref="B64:B67"/>
    <mergeCell ref="B68:B70"/>
    <mergeCell ref="B30:B35"/>
    <mergeCell ref="B36:B41"/>
    <mergeCell ref="B42:B43"/>
    <mergeCell ref="B45:B50"/>
    <mergeCell ref="B51:B56"/>
    <mergeCell ref="B57:B58"/>
    <mergeCell ref="B27:B28"/>
    <mergeCell ref="B4:B7"/>
    <mergeCell ref="B8:B12"/>
    <mergeCell ref="B13:B15"/>
    <mergeCell ref="B17:B22"/>
    <mergeCell ref="B23:B26"/>
  </mergeCells>
  <phoneticPr fontId="7" type="noConversion"/>
  <pageMargins left="0.7" right="0.7" top="0.75" bottom="0.75" header="0.3" footer="0.3"/>
  <pageSetup scale="46" orientation="landscape"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52:E53"/>
  <sheetViews>
    <sheetView tabSelected="1" workbookViewId="0">
      <selection activeCell="B1" sqref="B1"/>
    </sheetView>
  </sheetViews>
  <sheetFormatPr defaultRowHeight="14.5"/>
  <sheetData>
    <row r="52" spans="2:5">
      <c r="B52" t="s">
        <v>324</v>
      </c>
      <c r="E52" s="212" t="s">
        <v>326</v>
      </c>
    </row>
    <row r="53" spans="2:5">
      <c r="B53" t="s">
        <v>325</v>
      </c>
      <c r="E53" s="212" t="s">
        <v>327</v>
      </c>
    </row>
  </sheetData>
  <hyperlinks>
    <hyperlink ref="E52" r:id="rId1"/>
    <hyperlink ref="E53" r:id="rId2"/>
  </hyperlinks>
  <pageMargins left="0.7" right="0.7" top="0.75" bottom="0.75" header="0.3" footer="0.3"/>
  <pageSetup paperSize="9" orientation="portrait" r:id="rId3"/>
  <drawing r:id="rId4"/>
  <legacyDrawing r:id="rId5"/>
  <oleObjects>
    <mc:AlternateContent xmlns:mc="http://schemas.openxmlformats.org/markup-compatibility/2006">
      <mc:Choice Requires="x14">
        <oleObject progId="文件" shapeId="1027" r:id="rId6">
          <objectPr defaultSize="0" autoPict="0" r:id="rId7">
            <anchor moveWithCells="1">
              <from>
                <xdr:col>1</xdr:col>
                <xdr:colOff>0</xdr:colOff>
                <xdr:row>0</xdr:row>
                <xdr:rowOff>0</xdr:rowOff>
              </from>
              <to>
                <xdr:col>19</xdr:col>
                <xdr:colOff>590550</xdr:colOff>
                <xdr:row>48</xdr:row>
                <xdr:rowOff>165100</xdr:rowOff>
              </to>
            </anchor>
          </objectPr>
        </oleObject>
      </mc:Choice>
      <mc:Fallback>
        <oleObject progId="文件" shapeId="1027" r:id="rId6"/>
      </mc:Fallback>
    </mc:AlternateContent>
  </oleObjec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78"/>
  <sheetViews>
    <sheetView topLeftCell="A42" zoomScale="85" zoomScaleNormal="85" workbookViewId="0">
      <selection activeCell="B2" sqref="B2"/>
    </sheetView>
  </sheetViews>
  <sheetFormatPr defaultRowHeight="14.5"/>
  <cols>
    <col min="1" max="1" width="2.7265625" customWidth="1"/>
    <col min="2" max="2" width="18.26953125" customWidth="1"/>
    <col min="3" max="3" width="17.7265625" customWidth="1"/>
    <col min="4" max="4" width="38.26953125" style="191" customWidth="1"/>
    <col min="5" max="5" width="9" style="177" customWidth="1"/>
    <col min="6" max="6" width="9.26953125" style="177" customWidth="1"/>
    <col min="7" max="7" width="11.26953125" customWidth="1"/>
    <col min="8" max="8" width="10.453125" customWidth="1"/>
    <col min="9" max="9" width="11.26953125" customWidth="1"/>
    <col min="10" max="10" width="14.26953125" customWidth="1"/>
    <col min="11" max="11" width="10.453125" customWidth="1"/>
  </cols>
  <sheetData>
    <row r="1" spans="1:13" s="87" customFormat="1" ht="24.65" customHeight="1">
      <c r="A1" s="111"/>
      <c r="B1" s="144" t="s">
        <v>292</v>
      </c>
      <c r="C1" s="111"/>
      <c r="D1" s="178"/>
      <c r="E1" s="172"/>
      <c r="F1" s="173"/>
      <c r="G1" s="111"/>
      <c r="H1" s="111"/>
      <c r="I1" s="148"/>
      <c r="J1" s="111"/>
    </row>
    <row r="2" spans="1:13" s="87" customFormat="1" ht="24.65" customHeight="1">
      <c r="A2" s="111"/>
      <c r="B2" s="148" t="s">
        <v>307</v>
      </c>
      <c r="C2" s="111"/>
      <c r="D2" s="178"/>
      <c r="E2" s="172"/>
      <c r="F2" s="173"/>
      <c r="G2" s="111"/>
      <c r="H2" s="111"/>
      <c r="I2" s="148"/>
      <c r="J2" s="111"/>
    </row>
    <row r="3" spans="1:13" s="87" customFormat="1" ht="58">
      <c r="A3" s="111"/>
      <c r="B3" s="147" t="s">
        <v>18</v>
      </c>
      <c r="C3" s="145" t="s">
        <v>0</v>
      </c>
      <c r="D3" s="179" t="s">
        <v>1</v>
      </c>
      <c r="E3" s="147" t="s">
        <v>2</v>
      </c>
      <c r="F3" s="147" t="s">
        <v>3</v>
      </c>
      <c r="G3" s="145" t="s">
        <v>102</v>
      </c>
      <c r="H3" s="145" t="s">
        <v>105</v>
      </c>
      <c r="I3" s="145" t="s">
        <v>11</v>
      </c>
      <c r="J3" s="38" t="s">
        <v>8</v>
      </c>
      <c r="K3" s="146" t="s">
        <v>32</v>
      </c>
      <c r="M3" t="s">
        <v>116</v>
      </c>
    </row>
    <row r="4" spans="1:13">
      <c r="A4" s="22"/>
      <c r="B4" s="73" t="s">
        <v>106</v>
      </c>
      <c r="C4" s="40"/>
      <c r="D4" s="180"/>
      <c r="E4" s="174"/>
      <c r="F4" s="174"/>
      <c r="G4" s="40"/>
      <c r="H4" s="40"/>
      <c r="I4" s="40"/>
      <c r="J4" s="41"/>
      <c r="K4" s="1"/>
    </row>
    <row r="5" spans="1:13" ht="14.65" customHeight="1">
      <c r="A5" s="22"/>
      <c r="B5" s="228" t="s">
        <v>5</v>
      </c>
      <c r="C5" s="42" t="s">
        <v>254</v>
      </c>
      <c r="D5" s="181" t="str">
        <f>VLOOKUP($C5, 'All Courses'!$B$3:$E$118, 2, FALSE)</f>
        <v>University English Writing Skills</v>
      </c>
      <c r="E5" s="171">
        <f>VLOOKUP($C5, 'All Courses'!$B$3:$E$118, 3, FALSE)</f>
        <v>1</v>
      </c>
      <c r="F5" s="171">
        <f>VLOOKUP($C5, 'All Courses'!$B$3:$E$118, 4, FALSE)</f>
        <v>5</v>
      </c>
      <c r="G5" s="43"/>
      <c r="H5" s="43"/>
      <c r="I5" s="43"/>
      <c r="J5" s="33"/>
      <c r="K5" s="1"/>
    </row>
    <row r="6" spans="1:13">
      <c r="A6" s="22"/>
      <c r="B6" s="229"/>
      <c r="C6" s="28" t="s">
        <v>255</v>
      </c>
      <c r="D6" s="181" t="str">
        <f>VLOOKUP($C6, 'All Courses'!$B$3:$E$118, 2, FALSE)</f>
        <v>Presentation Skills</v>
      </c>
      <c r="E6" s="171">
        <f>VLOOKUP($C6, 'All Courses'!$B$3:$E$118, 3, FALSE)</f>
        <v>1</v>
      </c>
      <c r="F6" s="171">
        <f>VLOOKUP($C6, 'All Courses'!$B$3:$E$118, 4, FALSE)</f>
        <v>5</v>
      </c>
      <c r="G6" s="44"/>
      <c r="H6" s="44"/>
      <c r="I6" s="44"/>
      <c r="J6" s="27"/>
      <c r="K6" s="1"/>
    </row>
    <row r="7" spans="1:13">
      <c r="A7" s="22"/>
      <c r="B7" s="229"/>
      <c r="C7" s="64" t="s">
        <v>251</v>
      </c>
      <c r="D7" s="181" t="str">
        <f>VLOOKUP($C7, 'All Courses'!$B$3:$E$118, 2, FALSE)</f>
        <v>Security Practice and Management</v>
      </c>
      <c r="E7" s="171">
        <f>VLOOKUP($C7, 'All Courses'!$B$3:$E$118, 3, FALSE)</f>
        <v>2</v>
      </c>
      <c r="F7" s="171">
        <v>5</v>
      </c>
      <c r="G7" s="66"/>
      <c r="H7" s="45"/>
      <c r="I7" s="45"/>
      <c r="J7" s="27"/>
      <c r="K7" s="1"/>
    </row>
    <row r="8" spans="1:13">
      <c r="A8" s="22"/>
      <c r="B8" s="230"/>
      <c r="C8" s="103"/>
      <c r="D8" s="181"/>
      <c r="E8" s="171"/>
      <c r="F8" s="171"/>
      <c r="G8" s="45"/>
      <c r="H8" s="45">
        <f>SUM(F5:F8)</f>
        <v>15</v>
      </c>
      <c r="I8" s="45">
        <f>SUM(G5:G8)</f>
        <v>0</v>
      </c>
      <c r="J8" s="27"/>
      <c r="K8" s="1"/>
    </row>
    <row r="9" spans="1:13">
      <c r="A9" s="22"/>
      <c r="B9" s="222" t="s">
        <v>6</v>
      </c>
      <c r="C9" s="23"/>
      <c r="D9" s="182" t="s">
        <v>34</v>
      </c>
      <c r="E9" s="75"/>
      <c r="F9" s="75"/>
      <c r="G9" s="45"/>
      <c r="H9" s="45"/>
      <c r="I9" s="45"/>
      <c r="J9" s="76"/>
      <c r="K9" s="77"/>
    </row>
    <row r="10" spans="1:13">
      <c r="A10" s="22"/>
      <c r="B10" s="223"/>
      <c r="C10" s="42" t="s">
        <v>251</v>
      </c>
      <c r="D10" s="181" t="str">
        <f>VLOOKUP($C10, 'All Courses'!$B$3:$E$118, 2, FALSE)</f>
        <v>Security Practice and Management</v>
      </c>
      <c r="E10" s="171">
        <f>VLOOKUP($C10, 'All Courses'!$B$3:$E$118, 3, FALSE)</f>
        <v>2</v>
      </c>
      <c r="F10" s="171">
        <v>5</v>
      </c>
      <c r="G10" s="43"/>
      <c r="H10" s="44"/>
      <c r="I10" s="44"/>
      <c r="J10" s="27"/>
      <c r="K10" s="1"/>
    </row>
    <row r="11" spans="1:13">
      <c r="A11" s="22"/>
      <c r="B11" s="223"/>
      <c r="C11" s="198" t="s">
        <v>263</v>
      </c>
      <c r="D11" s="181" t="str">
        <f>VLOOKUP($C11, 'All Courses'!$B$3:$E$118, 2, FALSE)</f>
        <v>社會科學基礎課程：心理學</v>
      </c>
      <c r="E11" s="171">
        <f>VLOOKUP($C11, 'All Courses'!$B$3:$E$118, 3, FALSE)</f>
        <v>1</v>
      </c>
      <c r="F11" s="171">
        <f>VLOOKUP($C11, 'All Courses'!$B$3:$E$118, 4, FALSE)</f>
        <v>5</v>
      </c>
      <c r="G11" s="44"/>
      <c r="H11" s="44"/>
      <c r="I11" s="44"/>
      <c r="J11" s="27"/>
      <c r="K11" s="1"/>
    </row>
    <row r="12" spans="1:13">
      <c r="A12" s="22"/>
      <c r="B12" s="224"/>
      <c r="C12" s="28" t="s">
        <v>250</v>
      </c>
      <c r="D12" s="181" t="str">
        <f>VLOOKUP($C12, 'All Courses'!$B$3:$E$118, 2, FALSE)</f>
        <v>Hong Kong Criminal Justice System</v>
      </c>
      <c r="E12" s="171">
        <f>VLOOKUP($C12, 'All Courses'!$B$3:$E$118, 3, FALSE)</f>
        <v>2</v>
      </c>
      <c r="F12" s="171">
        <v>5</v>
      </c>
      <c r="G12" s="44"/>
      <c r="H12" s="45">
        <f>SUM(F9:F12)</f>
        <v>15</v>
      </c>
      <c r="I12" s="45">
        <f>SUM(G9:G12)</f>
        <v>0</v>
      </c>
      <c r="J12" s="27"/>
      <c r="K12" s="1"/>
    </row>
    <row r="13" spans="1:13">
      <c r="A13" s="22"/>
      <c r="B13" s="222" t="s">
        <v>7</v>
      </c>
      <c r="C13" s="103"/>
      <c r="D13" s="182" t="s">
        <v>34</v>
      </c>
      <c r="E13" s="45"/>
      <c r="F13" s="45"/>
      <c r="G13" s="45"/>
      <c r="H13" s="45"/>
      <c r="I13" s="45"/>
      <c r="J13" s="76"/>
      <c r="K13" s="1"/>
    </row>
    <row r="14" spans="1:13">
      <c r="A14" s="22"/>
      <c r="B14" s="223"/>
      <c r="C14" s="28"/>
      <c r="D14" s="181"/>
      <c r="E14" s="171"/>
      <c r="F14" s="171"/>
      <c r="G14" s="44"/>
      <c r="H14" s="45"/>
      <c r="I14" s="45"/>
      <c r="J14" s="27"/>
      <c r="K14" s="1"/>
    </row>
    <row r="15" spans="1:13">
      <c r="A15" s="22"/>
      <c r="B15" s="224"/>
      <c r="C15" s="103"/>
      <c r="D15" s="181"/>
      <c r="E15" s="171"/>
      <c r="F15" s="171"/>
      <c r="G15" s="45"/>
      <c r="H15" s="45">
        <f>SUM(F13:F15)</f>
        <v>0</v>
      </c>
      <c r="I15" s="45">
        <f>SUM(G13:G15)</f>
        <v>0</v>
      </c>
      <c r="J15" s="27"/>
      <c r="K15" s="1"/>
    </row>
    <row r="16" spans="1:13" ht="14.65" customHeight="1">
      <c r="A16" s="22"/>
      <c r="B16" s="88" t="s">
        <v>107</v>
      </c>
      <c r="C16" s="48"/>
      <c r="D16" s="183"/>
      <c r="E16" s="175"/>
      <c r="F16" s="175"/>
      <c r="G16" s="48"/>
      <c r="H16" s="48"/>
      <c r="I16" s="48"/>
      <c r="J16" s="49"/>
      <c r="K16" s="109"/>
    </row>
    <row r="17" spans="1:24">
      <c r="A17" s="22"/>
      <c r="B17" s="225" t="s">
        <v>5</v>
      </c>
      <c r="C17" s="56"/>
      <c r="D17" s="184" t="s">
        <v>34</v>
      </c>
      <c r="E17" s="58"/>
      <c r="F17" s="58"/>
      <c r="G17" s="78"/>
      <c r="H17" s="50"/>
      <c r="I17" s="50"/>
      <c r="J17" s="34"/>
      <c r="K17" s="109"/>
    </row>
    <row r="18" spans="1:24">
      <c r="A18" s="22"/>
      <c r="B18" s="226"/>
      <c r="C18" s="56" t="s">
        <v>250</v>
      </c>
      <c r="D18" s="181" t="str">
        <f>VLOOKUP($C18, 'All Courses'!$B$3:$E$118, 2, FALSE)</f>
        <v>Hong Kong Criminal Justice System</v>
      </c>
      <c r="E18" s="171">
        <f>VLOOKUP($C18, 'All Courses'!$B$3:$E$118, 3, FALSE)</f>
        <v>2</v>
      </c>
      <c r="F18" s="171">
        <v>5</v>
      </c>
      <c r="G18" s="58"/>
      <c r="H18" s="50"/>
      <c r="I18" s="50"/>
      <c r="J18" s="34"/>
      <c r="K18" s="109"/>
    </row>
    <row r="19" spans="1:24">
      <c r="A19" s="22"/>
      <c r="B19" s="226"/>
      <c r="C19" s="56" t="s">
        <v>264</v>
      </c>
      <c r="D19" s="181" t="str">
        <f>VLOOKUP($C19, 'All Courses'!$B$3:$E$118, 2, FALSE)</f>
        <v>社會科學基礎課程：社會學</v>
      </c>
      <c r="E19" s="171">
        <f>VLOOKUP($C19, 'All Courses'!$B$3:$E$118, 3, FALSE)</f>
        <v>1</v>
      </c>
      <c r="F19" s="171">
        <f>VLOOKUP($C19, 'All Courses'!$B$3:$E$118, 4, FALSE)</f>
        <v>5</v>
      </c>
      <c r="G19" s="58"/>
      <c r="H19" s="51"/>
      <c r="I19" s="51"/>
      <c r="J19" s="35"/>
      <c r="K19" s="109"/>
    </row>
    <row r="20" spans="1:24">
      <c r="A20" s="22"/>
      <c r="B20" s="226"/>
      <c r="C20" s="59" t="s">
        <v>273</v>
      </c>
      <c r="D20" s="181" t="str">
        <f>VLOOKUP($C20, 'All Courses'!$B$3:$E$118, 2, FALSE)</f>
        <v>Introduction to Public Policy</v>
      </c>
      <c r="E20" s="171">
        <f>VLOOKUP($C20, 'All Courses'!$B$3:$E$118, 3, FALSE)</f>
        <v>1</v>
      </c>
      <c r="F20" s="171">
        <f>VLOOKUP($C20, 'All Courses'!$B$3:$E$118, 4, FALSE)</f>
        <v>5</v>
      </c>
      <c r="G20" s="58"/>
      <c r="H20" s="53"/>
      <c r="I20" s="53"/>
      <c r="J20" s="35"/>
      <c r="K20" s="109"/>
    </row>
    <row r="21" spans="1:24">
      <c r="A21" s="22"/>
      <c r="B21" s="227"/>
      <c r="C21" s="54"/>
      <c r="D21" s="181"/>
      <c r="E21" s="171"/>
      <c r="F21" s="171"/>
      <c r="G21" s="51"/>
      <c r="H21" s="53">
        <f>SUM(F17:F21)</f>
        <v>15</v>
      </c>
      <c r="I21" s="53">
        <f>SUM(G17:G21)</f>
        <v>0</v>
      </c>
      <c r="J21" s="35"/>
      <c r="K21" s="109"/>
    </row>
    <row r="22" spans="1:24">
      <c r="A22" s="22"/>
      <c r="B22" s="225" t="s">
        <v>6</v>
      </c>
      <c r="C22" s="59"/>
      <c r="D22" s="184" t="s">
        <v>34</v>
      </c>
      <c r="E22" s="78"/>
      <c r="F22" s="78"/>
      <c r="G22" s="78"/>
      <c r="H22" s="53"/>
      <c r="I22" s="53"/>
      <c r="J22" s="35"/>
      <c r="K22" s="109"/>
    </row>
    <row r="23" spans="1:24">
      <c r="A23" s="22"/>
      <c r="B23" s="226"/>
      <c r="C23" s="59" t="s">
        <v>272</v>
      </c>
      <c r="D23" s="181" t="str">
        <f>VLOOKUP($C23, 'All Courses'!$B$3:$E$118, 2, FALSE)</f>
        <v>Introduction to Public Administration</v>
      </c>
      <c r="E23" s="171">
        <f>VLOOKUP($C23, 'All Courses'!$B$3:$E$118, 3, FALSE)</f>
        <v>1</v>
      </c>
      <c r="F23" s="171">
        <f>VLOOKUP($C23, 'All Courses'!$B$3:$E$118, 4, FALSE)</f>
        <v>5</v>
      </c>
      <c r="G23" s="58"/>
      <c r="H23" s="51"/>
      <c r="I23" s="51"/>
      <c r="J23" s="35"/>
      <c r="K23" s="109"/>
    </row>
    <row r="24" spans="1:24">
      <c r="A24" s="22"/>
      <c r="B24" s="226"/>
      <c r="C24" s="54" t="s">
        <v>280</v>
      </c>
      <c r="D24" s="181" t="str">
        <f>VLOOKUP($C24, 'All Courses'!$B$3:$E$118, 2, FALSE)</f>
        <v>Core Issues in Policing</v>
      </c>
      <c r="E24" s="171">
        <f>VLOOKUP($C24, 'All Courses'!$B$3:$E$118, 3, FALSE)</f>
        <v>2</v>
      </c>
      <c r="F24" s="171">
        <v>5</v>
      </c>
      <c r="G24" s="51"/>
      <c r="H24" s="51"/>
      <c r="I24" s="51"/>
      <c r="J24" s="35"/>
      <c r="K24" s="109"/>
      <c r="P24" s="104"/>
      <c r="Q24" s="104"/>
      <c r="R24" s="72"/>
      <c r="S24" s="72"/>
      <c r="T24" s="72"/>
      <c r="U24" s="72"/>
      <c r="V24" s="72"/>
      <c r="W24" s="70"/>
      <c r="X24" s="11"/>
    </row>
    <row r="25" spans="1:24" ht="29">
      <c r="A25" s="22"/>
      <c r="B25" s="226"/>
      <c r="C25" s="54" t="s">
        <v>286</v>
      </c>
      <c r="D25" s="181" t="str">
        <f>VLOOKUP($C25, 'All Courses'!$B$3:$E$118, 2, FALSE)</f>
        <v>Research Methods in Law Enforcement and Security Studies</v>
      </c>
      <c r="E25" s="171">
        <f>VLOOKUP($C25, 'All Courses'!$B$3:$E$118, 3, FALSE)</f>
        <v>2</v>
      </c>
      <c r="F25" s="171">
        <v>5</v>
      </c>
      <c r="G25" s="51"/>
      <c r="H25" s="53">
        <f>SUM(F22:F25)</f>
        <v>15</v>
      </c>
      <c r="I25" s="53">
        <f>SUM(G22:G25)</f>
        <v>0</v>
      </c>
      <c r="J25" s="35"/>
      <c r="K25" s="109"/>
    </row>
    <row r="26" spans="1:24">
      <c r="A26" s="22"/>
      <c r="B26" s="226"/>
      <c r="C26" s="54"/>
      <c r="D26" s="181"/>
      <c r="E26" s="171"/>
      <c r="F26" s="171"/>
      <c r="G26" s="51"/>
      <c r="H26" s="53"/>
      <c r="I26" s="53"/>
      <c r="J26" s="35"/>
      <c r="K26" s="109"/>
    </row>
    <row r="27" spans="1:24">
      <c r="A27" s="22"/>
      <c r="B27" s="227"/>
      <c r="C27" s="54"/>
      <c r="D27" s="181"/>
      <c r="E27" s="171"/>
      <c r="F27" s="171"/>
      <c r="G27" s="51"/>
      <c r="H27" s="53"/>
      <c r="I27" s="53"/>
      <c r="J27" s="35"/>
      <c r="K27" s="109"/>
    </row>
    <row r="28" spans="1:24">
      <c r="A28" s="22"/>
      <c r="B28" s="225" t="s">
        <v>7</v>
      </c>
      <c r="C28" s="102"/>
      <c r="D28" s="184" t="s">
        <v>34</v>
      </c>
      <c r="E28" s="58"/>
      <c r="F28" s="58"/>
      <c r="G28" s="78"/>
      <c r="H28" s="53"/>
      <c r="I28" s="53"/>
      <c r="J28" s="35"/>
      <c r="K28" s="109"/>
    </row>
    <row r="29" spans="1:24">
      <c r="A29" s="22"/>
      <c r="B29" s="226"/>
      <c r="C29" s="102"/>
      <c r="D29" s="181"/>
      <c r="E29" s="171"/>
      <c r="F29" s="171"/>
      <c r="G29" s="78"/>
      <c r="H29" s="53"/>
      <c r="I29" s="53"/>
      <c r="J29" s="35"/>
      <c r="K29" s="109"/>
    </row>
    <row r="30" spans="1:24">
      <c r="A30" s="22"/>
      <c r="B30" s="227"/>
      <c r="C30" s="102"/>
      <c r="D30" s="181"/>
      <c r="E30" s="171"/>
      <c r="F30" s="171"/>
      <c r="G30" s="53"/>
      <c r="H30" s="53">
        <f>SUM(F28:F30)</f>
        <v>0</v>
      </c>
      <c r="I30" s="53">
        <f>SUM(G28:G30)</f>
        <v>0</v>
      </c>
      <c r="J30" s="35"/>
      <c r="K30" s="109"/>
      <c r="L30" s="98"/>
    </row>
    <row r="31" spans="1:24">
      <c r="A31" s="22"/>
      <c r="B31" s="73" t="s">
        <v>108</v>
      </c>
      <c r="C31" s="40"/>
      <c r="D31" s="180"/>
      <c r="E31" s="174"/>
      <c r="F31" s="174"/>
      <c r="G31" s="40"/>
      <c r="H31" s="40"/>
      <c r="I31" s="40"/>
      <c r="J31" s="41"/>
      <c r="K31" s="1"/>
      <c r="L31" s="11"/>
      <c r="M31" s="11"/>
      <c r="N31" s="11"/>
      <c r="O31" s="11"/>
      <c r="P31" s="11"/>
      <c r="Q31" s="11"/>
    </row>
    <row r="32" spans="1:24">
      <c r="A32" s="22"/>
      <c r="B32" s="222" t="s">
        <v>5</v>
      </c>
      <c r="C32" s="28"/>
      <c r="D32" s="185" t="s">
        <v>34</v>
      </c>
      <c r="E32" s="25"/>
      <c r="F32" s="25"/>
      <c r="G32" s="97"/>
      <c r="H32" s="43"/>
      <c r="I32" s="43"/>
      <c r="J32" s="33"/>
      <c r="K32" s="1"/>
      <c r="L32" s="69"/>
      <c r="M32" s="70"/>
      <c r="N32" s="71"/>
      <c r="O32" s="71"/>
      <c r="P32" s="72"/>
      <c r="Q32" s="11"/>
    </row>
    <row r="33" spans="1:25">
      <c r="A33" s="22"/>
      <c r="B33" s="223"/>
      <c r="C33" s="30" t="s">
        <v>280</v>
      </c>
      <c r="D33" s="181" t="str">
        <f>VLOOKUP($C33, 'All Courses'!$B$3:$E$118, 2, FALSE)</f>
        <v>Core Issues in Policing</v>
      </c>
      <c r="E33" s="171">
        <f>VLOOKUP($C33, 'All Courses'!$B$3:$E$118, 3, FALSE)</f>
        <v>2</v>
      </c>
      <c r="F33" s="171">
        <v>5</v>
      </c>
      <c r="G33" s="25"/>
      <c r="H33" s="44"/>
      <c r="I33" s="44"/>
      <c r="J33" s="27"/>
      <c r="K33" s="1"/>
      <c r="L33" s="11"/>
      <c r="M33" s="11"/>
      <c r="N33" s="11"/>
      <c r="O33" s="11"/>
      <c r="P33" s="11"/>
      <c r="Q33" s="11"/>
    </row>
    <row r="34" spans="1:25" s="87" customFormat="1" ht="29">
      <c r="A34" s="111"/>
      <c r="B34" s="223"/>
      <c r="C34" s="74" t="s">
        <v>286</v>
      </c>
      <c r="D34" s="181" t="str">
        <f>VLOOKUP($C34, 'All Courses'!$B$3:$E$118, 2, FALSE)</f>
        <v>Research Methods in Law Enforcement and Security Studies</v>
      </c>
      <c r="E34" s="171">
        <f>VLOOKUP($C34, 'All Courses'!$B$3:$E$118, 3, FALSE)</f>
        <v>2</v>
      </c>
      <c r="F34" s="171">
        <v>5</v>
      </c>
      <c r="G34" s="113"/>
      <c r="H34" s="114"/>
      <c r="I34" s="114"/>
      <c r="J34" s="65"/>
      <c r="K34" s="89"/>
      <c r="L34" s="85"/>
      <c r="M34" s="85"/>
      <c r="N34" s="85"/>
      <c r="O34" s="85"/>
      <c r="P34" s="85"/>
      <c r="Q34" s="85"/>
    </row>
    <row r="35" spans="1:25" s="87" customFormat="1">
      <c r="A35" s="111"/>
      <c r="B35" s="223"/>
      <c r="C35" s="74" t="s">
        <v>49</v>
      </c>
      <c r="D35" s="181" t="str">
        <f>VLOOKUP($C35, 'All Courses'!$B$3:$E$118, 2, FALSE)</f>
        <v>Introduction to Macroeconomics</v>
      </c>
      <c r="E35" s="171">
        <f>VLOOKUP($C35, 'All Courses'!$B$3:$E$118, 3, FALSE)</f>
        <v>1</v>
      </c>
      <c r="F35" s="171">
        <v>5</v>
      </c>
      <c r="G35" s="115"/>
      <c r="H35" s="114"/>
      <c r="I35" s="114"/>
      <c r="J35" s="65"/>
      <c r="K35" s="84"/>
      <c r="L35" s="85"/>
      <c r="M35" s="85"/>
      <c r="N35" s="85"/>
      <c r="O35" s="85"/>
      <c r="P35" s="85"/>
      <c r="Q35" s="116"/>
      <c r="R35" s="117"/>
      <c r="S35" s="118"/>
      <c r="T35" s="118"/>
      <c r="U35" s="118"/>
      <c r="V35" s="119"/>
      <c r="W35" s="119"/>
      <c r="X35" s="120"/>
      <c r="Y35" s="85"/>
    </row>
    <row r="36" spans="1:25" s="87" customFormat="1">
      <c r="A36" s="111"/>
      <c r="B36" s="223"/>
      <c r="C36" s="197"/>
      <c r="D36" s="181"/>
      <c r="E36" s="171"/>
      <c r="F36" s="171"/>
      <c r="G36" s="113"/>
      <c r="H36" s="113"/>
      <c r="I36" s="114"/>
      <c r="J36" s="65"/>
      <c r="K36" s="84"/>
      <c r="L36" s="85"/>
      <c r="M36" s="85"/>
      <c r="N36" s="85"/>
      <c r="O36" s="85"/>
      <c r="P36" s="85"/>
      <c r="Q36" s="85"/>
      <c r="R36" s="85"/>
      <c r="S36" s="85"/>
      <c r="T36" s="85"/>
      <c r="U36" s="85"/>
      <c r="V36" s="85"/>
      <c r="W36" s="85"/>
      <c r="X36" s="85"/>
      <c r="Y36" s="85"/>
    </row>
    <row r="37" spans="1:25" s="87" customFormat="1">
      <c r="A37" s="111"/>
      <c r="B37" s="224"/>
      <c r="C37" s="74"/>
      <c r="D37" s="181"/>
      <c r="E37" s="171"/>
      <c r="F37" s="171"/>
      <c r="G37" s="121"/>
      <c r="H37" s="114">
        <f>SUM(F32:F37)</f>
        <v>15</v>
      </c>
      <c r="I37" s="114">
        <f>SUM(G32:G37)</f>
        <v>0</v>
      </c>
      <c r="J37" s="65"/>
      <c r="K37" s="84"/>
      <c r="L37" s="85"/>
      <c r="M37" s="85"/>
      <c r="N37" s="85"/>
      <c r="O37" s="85"/>
      <c r="P37" s="85"/>
      <c r="Q37" s="85"/>
    </row>
    <row r="38" spans="1:25" s="87" customFormat="1">
      <c r="A38" s="111"/>
      <c r="B38" s="219" t="s">
        <v>6</v>
      </c>
      <c r="C38" s="64"/>
      <c r="D38" s="186" t="s">
        <v>34</v>
      </c>
      <c r="E38" s="114"/>
      <c r="F38" s="114"/>
      <c r="G38" s="114"/>
      <c r="H38" s="113"/>
      <c r="I38" s="113"/>
      <c r="J38" s="65"/>
      <c r="K38" s="84"/>
      <c r="L38" s="85"/>
      <c r="M38" s="85"/>
      <c r="N38" s="85"/>
      <c r="O38" s="85"/>
      <c r="P38" s="85"/>
      <c r="Q38" s="85"/>
    </row>
    <row r="39" spans="1:25" s="87" customFormat="1" ht="29">
      <c r="A39" s="111"/>
      <c r="B39" s="220"/>
      <c r="C39" s="74" t="s">
        <v>282</v>
      </c>
      <c r="D39" s="181" t="str">
        <f>VLOOKUP($C39, 'All Courses'!$B$3:$E$118, 2, FALSE)</f>
        <v>Law Enforcement and Policing in Chinese Societies</v>
      </c>
      <c r="E39" s="171">
        <f>VLOOKUP($C39, 'All Courses'!$B$3:$E$118, 3, FALSE)</f>
        <v>1</v>
      </c>
      <c r="F39" s="171">
        <f>VLOOKUP($C39, 'All Courses'!$B$3:$E$118, 4, FALSE)</f>
        <v>5</v>
      </c>
      <c r="G39" s="113"/>
      <c r="H39" s="114"/>
      <c r="I39" s="114"/>
      <c r="J39" s="65"/>
      <c r="K39" s="84"/>
    </row>
    <row r="40" spans="1:25" s="87" customFormat="1">
      <c r="A40" s="111"/>
      <c r="B40" s="220"/>
      <c r="C40" s="64" t="s">
        <v>48</v>
      </c>
      <c r="D40" s="181" t="str">
        <f>VLOOKUP($C40, 'All Courses'!$B$3:$E$118, 2, FALSE)</f>
        <v>Introduction to Microeconomics</v>
      </c>
      <c r="E40" s="171">
        <f>VLOOKUP($C40, 'All Courses'!$B$3:$E$118, 3, FALSE)</f>
        <v>1</v>
      </c>
      <c r="F40" s="171">
        <f>VLOOKUP($C40, 'All Courses'!$B$3:$E$118, 4, FALSE)</f>
        <v>5</v>
      </c>
      <c r="G40" s="66"/>
      <c r="H40" s="113"/>
      <c r="I40" s="113"/>
      <c r="J40" s="65"/>
      <c r="K40" s="84"/>
    </row>
    <row r="41" spans="1:25" s="87" customFormat="1">
      <c r="A41" s="111"/>
      <c r="B41" s="220"/>
      <c r="C41" s="74" t="s">
        <v>281</v>
      </c>
      <c r="D41" s="181" t="str">
        <f>VLOOKUP($C41, 'All Courses'!$B$3:$E$118, 2, FALSE)</f>
        <v>Public Order Management</v>
      </c>
      <c r="E41" s="171">
        <f>VLOOKUP($C41, 'All Courses'!$B$3:$E$118, 3, FALSE)</f>
        <v>1</v>
      </c>
      <c r="F41" s="171">
        <f>VLOOKUP($C41, 'All Courses'!$B$3:$E$118, 4, FALSE)</f>
        <v>5</v>
      </c>
      <c r="G41" s="113"/>
      <c r="H41" s="114"/>
      <c r="I41" s="114"/>
      <c r="J41" s="65"/>
      <c r="K41" s="84"/>
    </row>
    <row r="42" spans="1:25" s="87" customFormat="1">
      <c r="A42" s="111"/>
      <c r="B42" s="221"/>
      <c r="C42" s="112"/>
      <c r="D42" s="181"/>
      <c r="E42" s="171"/>
      <c r="F42" s="171"/>
      <c r="G42" s="113"/>
      <c r="H42" s="114">
        <f>SUM(F38:F42)</f>
        <v>15</v>
      </c>
      <c r="I42" s="114">
        <f>SUM(G38:G42)</f>
        <v>0</v>
      </c>
      <c r="J42" s="65"/>
      <c r="K42" s="84"/>
      <c r="L42" s="85"/>
      <c r="M42" s="85"/>
      <c r="N42" s="85"/>
      <c r="O42" s="85"/>
      <c r="P42" s="85"/>
      <c r="Q42" s="85"/>
    </row>
    <row r="43" spans="1:25">
      <c r="A43" s="22"/>
      <c r="B43" s="222" t="s">
        <v>7</v>
      </c>
      <c r="C43" s="103"/>
      <c r="D43" s="182" t="s">
        <v>34</v>
      </c>
      <c r="E43" s="45"/>
      <c r="F43" s="45"/>
      <c r="G43" s="45"/>
      <c r="H43" s="45"/>
      <c r="I43" s="45"/>
      <c r="J43" s="27"/>
      <c r="K43" s="1"/>
      <c r="L43" s="11"/>
      <c r="M43" s="11"/>
      <c r="N43" s="11"/>
      <c r="O43" s="11"/>
      <c r="P43" s="11"/>
      <c r="Q43" s="11"/>
    </row>
    <row r="44" spans="1:25">
      <c r="A44" s="22"/>
      <c r="B44" s="223"/>
      <c r="C44" s="103"/>
      <c r="D44" s="181"/>
      <c r="E44" s="171"/>
      <c r="F44" s="171"/>
      <c r="G44" s="45"/>
      <c r="H44" s="45"/>
      <c r="I44" s="45"/>
      <c r="J44" s="27"/>
      <c r="K44" s="1"/>
      <c r="L44" s="11"/>
      <c r="M44" s="11"/>
      <c r="N44" s="11"/>
      <c r="O44" s="11"/>
      <c r="P44" s="11"/>
      <c r="Q44" s="11"/>
    </row>
    <row r="45" spans="1:25">
      <c r="A45" s="22"/>
      <c r="B45" s="224"/>
      <c r="C45" s="103"/>
      <c r="D45" s="181"/>
      <c r="E45" s="171"/>
      <c r="F45" s="171"/>
      <c r="G45" s="45"/>
      <c r="H45" s="45">
        <f>SUM(F43:F45)</f>
        <v>0</v>
      </c>
      <c r="I45" s="45">
        <f>SUM(G43:G45)</f>
        <v>0</v>
      </c>
      <c r="J45" s="27"/>
      <c r="K45" s="1"/>
      <c r="L45" s="11"/>
      <c r="M45" s="11"/>
      <c r="N45" s="11"/>
      <c r="O45" s="11"/>
      <c r="P45" s="11"/>
      <c r="Q45" s="11"/>
    </row>
    <row r="46" spans="1:25">
      <c r="A46" s="22"/>
      <c r="B46" s="88" t="s">
        <v>109</v>
      </c>
      <c r="C46" s="48"/>
      <c r="D46" s="183"/>
      <c r="E46" s="175"/>
      <c r="F46" s="175"/>
      <c r="G46" s="48"/>
      <c r="H46" s="48"/>
      <c r="I46" s="48"/>
      <c r="J46" s="49"/>
      <c r="K46" s="109"/>
      <c r="L46" s="85"/>
      <c r="M46" s="11"/>
      <c r="N46" s="11"/>
      <c r="O46" s="11"/>
      <c r="P46" s="11"/>
      <c r="Q46" s="11"/>
    </row>
    <row r="47" spans="1:25">
      <c r="A47" s="22"/>
      <c r="B47" s="225" t="s">
        <v>5</v>
      </c>
      <c r="C47" s="54"/>
      <c r="D47" s="187" t="s">
        <v>34</v>
      </c>
      <c r="E47" s="78"/>
      <c r="F47" s="78"/>
      <c r="G47" s="82"/>
      <c r="H47" s="82"/>
      <c r="I47" s="82"/>
      <c r="J47" s="83"/>
      <c r="K47" s="109"/>
      <c r="L47" s="86"/>
      <c r="M47" s="70"/>
      <c r="N47" s="71"/>
      <c r="O47" s="71"/>
      <c r="P47" s="72"/>
      <c r="Q47" s="11"/>
    </row>
    <row r="48" spans="1:25">
      <c r="A48" s="22"/>
      <c r="B48" s="226"/>
      <c r="C48" s="54"/>
      <c r="D48" s="181"/>
      <c r="E48" s="171"/>
      <c r="F48" s="171"/>
      <c r="G48" s="58"/>
      <c r="H48" s="53"/>
      <c r="I48" s="53"/>
      <c r="J48" s="35"/>
      <c r="K48" s="109"/>
      <c r="L48" s="11"/>
      <c r="M48" s="11"/>
      <c r="N48" s="11"/>
      <c r="O48" s="11"/>
      <c r="P48" s="11"/>
      <c r="Q48" s="11"/>
      <c r="R48" s="11"/>
      <c r="S48" s="11"/>
      <c r="T48" s="11"/>
      <c r="U48" s="11"/>
      <c r="V48" s="11"/>
      <c r="W48" s="11"/>
      <c r="X48" s="11"/>
      <c r="Y48" s="11"/>
    </row>
    <row r="49" spans="1:17">
      <c r="A49" s="22"/>
      <c r="B49" s="226"/>
      <c r="C49" s="54"/>
      <c r="D49" s="181"/>
      <c r="E49" s="171"/>
      <c r="F49" s="171"/>
      <c r="G49" s="51"/>
      <c r="H49" s="53"/>
      <c r="I49" s="53"/>
      <c r="J49" s="35"/>
      <c r="K49" s="110"/>
      <c r="L49" s="85"/>
      <c r="M49" s="11"/>
      <c r="N49" s="11"/>
      <c r="O49" s="11"/>
      <c r="P49" s="11"/>
      <c r="Q49" s="11"/>
    </row>
    <row r="50" spans="1:17">
      <c r="A50" s="22"/>
      <c r="B50" s="226"/>
      <c r="C50" s="54"/>
      <c r="D50" s="181"/>
      <c r="E50" s="171"/>
      <c r="F50" s="171"/>
      <c r="G50" s="51"/>
      <c r="H50" s="53"/>
      <c r="I50" s="53"/>
      <c r="J50" s="35"/>
      <c r="K50" s="109"/>
      <c r="L50" s="11"/>
      <c r="M50" s="11"/>
      <c r="N50" s="11"/>
      <c r="O50" s="11"/>
      <c r="P50" s="11"/>
      <c r="Q50" s="11"/>
    </row>
    <row r="51" spans="1:17">
      <c r="A51" s="22"/>
      <c r="B51" s="226"/>
      <c r="C51" s="54"/>
      <c r="D51" s="181"/>
      <c r="E51" s="171"/>
      <c r="F51" s="171"/>
      <c r="G51" s="51"/>
      <c r="H51" s="53"/>
      <c r="I51" s="53"/>
      <c r="J51" s="35"/>
      <c r="K51" s="109"/>
      <c r="L51" s="11"/>
      <c r="M51" s="11"/>
      <c r="N51" s="11"/>
      <c r="O51" s="11"/>
      <c r="P51" s="11"/>
      <c r="Q51" s="11"/>
    </row>
    <row r="52" spans="1:17">
      <c r="A52" s="22"/>
      <c r="B52" s="227"/>
      <c r="C52" s="102"/>
      <c r="D52" s="181"/>
      <c r="E52" s="171"/>
      <c r="F52" s="171"/>
      <c r="G52" s="51"/>
      <c r="H52" s="53">
        <f>SUM(F47:F52)</f>
        <v>0</v>
      </c>
      <c r="I52" s="53">
        <f>SUM(G47:G52)</f>
        <v>0</v>
      </c>
      <c r="J52" s="35"/>
      <c r="K52" s="109"/>
      <c r="L52" s="87"/>
    </row>
    <row r="53" spans="1:17">
      <c r="A53" s="22"/>
      <c r="B53" s="225" t="s">
        <v>6</v>
      </c>
      <c r="C53" s="59"/>
      <c r="D53" s="187" t="s">
        <v>34</v>
      </c>
      <c r="E53" s="58"/>
      <c r="F53" s="58"/>
      <c r="G53" s="78"/>
      <c r="H53" s="51"/>
      <c r="I53" s="51"/>
      <c r="J53" s="35"/>
      <c r="K53" s="109"/>
      <c r="L53" s="87"/>
    </row>
    <row r="54" spans="1:17">
      <c r="A54" s="22"/>
      <c r="B54" s="226"/>
      <c r="C54" s="54"/>
      <c r="D54" s="181"/>
      <c r="E54" s="171"/>
      <c r="F54" s="171"/>
      <c r="G54" s="58"/>
      <c r="H54" s="51"/>
      <c r="I54" s="51"/>
      <c r="J54" s="35"/>
      <c r="K54" s="109"/>
      <c r="L54" s="11"/>
      <c r="M54" s="11"/>
      <c r="N54" s="11"/>
      <c r="O54" s="11"/>
      <c r="P54" s="11"/>
      <c r="Q54" s="11"/>
    </row>
    <row r="55" spans="1:17">
      <c r="A55" s="22"/>
      <c r="B55" s="226"/>
      <c r="C55" s="59"/>
      <c r="D55" s="181"/>
      <c r="E55" s="171"/>
      <c r="F55" s="171"/>
      <c r="G55" s="58"/>
      <c r="H55" s="53"/>
      <c r="I55" s="53"/>
      <c r="J55" s="35"/>
      <c r="K55" s="109"/>
      <c r="L55" s="11"/>
      <c r="M55" s="11"/>
      <c r="N55" s="11"/>
      <c r="O55" s="11"/>
      <c r="P55" s="11"/>
      <c r="Q55" s="11"/>
    </row>
    <row r="56" spans="1:17">
      <c r="A56" s="22"/>
      <c r="B56" s="226"/>
      <c r="C56" s="59"/>
      <c r="D56" s="181"/>
      <c r="E56" s="171"/>
      <c r="F56" s="171"/>
      <c r="G56" s="58"/>
      <c r="H56" s="53"/>
      <c r="I56" s="53"/>
      <c r="J56" s="35"/>
      <c r="K56" s="109"/>
      <c r="L56" s="11"/>
      <c r="M56" s="11"/>
      <c r="N56" s="11"/>
      <c r="O56" s="11"/>
      <c r="P56" s="11"/>
      <c r="Q56" s="11"/>
    </row>
    <row r="57" spans="1:17">
      <c r="A57" s="22"/>
      <c r="B57" s="227"/>
      <c r="C57" s="102"/>
      <c r="D57" s="181"/>
      <c r="E57" s="171"/>
      <c r="F57" s="171"/>
      <c r="G57" s="51"/>
      <c r="H57" s="53">
        <f>SUM(F53:F57)</f>
        <v>0</v>
      </c>
      <c r="I57" s="53">
        <f>SUM(G53:G57)</f>
        <v>0</v>
      </c>
      <c r="J57" s="35"/>
      <c r="K57" s="109"/>
      <c r="L57" s="87"/>
    </row>
    <row r="58" spans="1:17" ht="15" customHeight="1">
      <c r="A58" s="22"/>
      <c r="B58" s="225" t="s">
        <v>7</v>
      </c>
      <c r="C58" s="102"/>
      <c r="D58" s="187" t="s">
        <v>34</v>
      </c>
      <c r="E58" s="53"/>
      <c r="F58" s="53"/>
      <c r="G58" s="53"/>
      <c r="H58" s="53"/>
      <c r="I58" s="53"/>
      <c r="J58" s="35"/>
      <c r="K58" s="109"/>
      <c r="L58" s="87"/>
    </row>
    <row r="59" spans="1:17" ht="15" customHeight="1">
      <c r="A59" s="22"/>
      <c r="B59" s="226"/>
      <c r="C59" s="102"/>
      <c r="D59" s="181"/>
      <c r="E59" s="171"/>
      <c r="F59" s="171"/>
      <c r="G59" s="53"/>
      <c r="H59" s="53"/>
      <c r="I59" s="53"/>
      <c r="J59" s="35"/>
      <c r="K59" s="109"/>
      <c r="L59" s="87"/>
    </row>
    <row r="60" spans="1:17">
      <c r="A60" s="22"/>
      <c r="B60" s="227"/>
      <c r="C60" s="102"/>
      <c r="D60" s="181"/>
      <c r="E60" s="171"/>
      <c r="F60" s="171"/>
      <c r="G60" s="53"/>
      <c r="H60" s="53">
        <f>SUM(F58:F60)</f>
        <v>0</v>
      </c>
      <c r="I60" s="53">
        <f>SUM(G58:G60)</f>
        <v>0</v>
      </c>
      <c r="J60" s="35"/>
      <c r="K60" s="109"/>
      <c r="L60" s="101"/>
      <c r="M60" s="98"/>
      <c r="N60" s="98"/>
    </row>
    <row r="61" spans="1:17">
      <c r="A61" s="22"/>
      <c r="B61" s="73" t="s">
        <v>110</v>
      </c>
      <c r="C61" s="40"/>
      <c r="D61" s="180"/>
      <c r="E61" s="174"/>
      <c r="F61" s="174"/>
      <c r="G61" s="40"/>
      <c r="H61" s="40"/>
      <c r="I61" s="40"/>
      <c r="J61" s="41"/>
      <c r="K61" s="84"/>
      <c r="L61" s="101"/>
    </row>
    <row r="62" spans="1:17">
      <c r="A62" s="22"/>
      <c r="B62" s="222" t="s">
        <v>5</v>
      </c>
      <c r="C62" s="31"/>
      <c r="D62" s="188" t="s">
        <v>34</v>
      </c>
      <c r="E62" s="32"/>
      <c r="F62" s="32"/>
      <c r="G62" s="32"/>
      <c r="H62" s="43"/>
      <c r="I62" s="43"/>
      <c r="J62" s="33"/>
      <c r="K62" s="1"/>
    </row>
    <row r="63" spans="1:17">
      <c r="A63" s="22"/>
      <c r="B63" s="223"/>
      <c r="C63" s="74"/>
      <c r="D63" s="181"/>
      <c r="E63" s="171"/>
      <c r="F63" s="171"/>
      <c r="G63" s="113"/>
      <c r="H63" s="113"/>
      <c r="I63" s="113"/>
      <c r="J63" s="65"/>
      <c r="K63" s="84"/>
      <c r="L63" s="11"/>
      <c r="M63" s="11"/>
      <c r="N63" s="11"/>
      <c r="O63" s="11"/>
      <c r="P63" s="11"/>
      <c r="Q63" s="11"/>
    </row>
    <row r="64" spans="1:17">
      <c r="A64" s="22"/>
      <c r="B64" s="223"/>
      <c r="C64" s="122"/>
      <c r="D64" s="181"/>
      <c r="E64" s="171"/>
      <c r="F64" s="171"/>
      <c r="G64" s="66"/>
      <c r="H64" s="113"/>
      <c r="I64" s="113"/>
      <c r="J64" s="65"/>
      <c r="K64" s="84"/>
      <c r="L64" s="85"/>
      <c r="M64" s="11"/>
      <c r="N64" s="11"/>
      <c r="O64" s="11"/>
      <c r="P64" s="11"/>
      <c r="Q64" s="11"/>
    </row>
    <row r="65" spans="1:12">
      <c r="A65" s="22"/>
      <c r="B65" s="223"/>
      <c r="C65" s="112"/>
      <c r="D65" s="181"/>
      <c r="E65" s="171"/>
      <c r="F65" s="171"/>
      <c r="G65" s="113"/>
      <c r="H65" s="114"/>
      <c r="I65" s="114"/>
      <c r="J65" s="65"/>
      <c r="K65" s="84"/>
    </row>
    <row r="66" spans="1:12">
      <c r="A66" s="22"/>
      <c r="B66" s="223"/>
      <c r="C66" s="112"/>
      <c r="D66" s="181"/>
      <c r="E66" s="171"/>
      <c r="F66" s="171"/>
      <c r="G66" s="113"/>
      <c r="H66" s="114"/>
      <c r="I66" s="114"/>
      <c r="J66" s="65"/>
      <c r="K66" s="84"/>
    </row>
    <row r="67" spans="1:12">
      <c r="A67" s="22"/>
      <c r="B67" s="224"/>
      <c r="C67" s="112"/>
      <c r="D67" s="181"/>
      <c r="E67" s="171"/>
      <c r="F67" s="171"/>
      <c r="G67" s="113"/>
      <c r="H67" s="114">
        <f>SUM(F62:F67)</f>
        <v>0</v>
      </c>
      <c r="I67" s="114">
        <f>SUM(G62:G67)</f>
        <v>0</v>
      </c>
      <c r="J67" s="65"/>
      <c r="K67" s="84"/>
    </row>
    <row r="68" spans="1:12">
      <c r="A68" s="22"/>
      <c r="B68" s="219" t="s">
        <v>6</v>
      </c>
      <c r="C68" s="74"/>
      <c r="D68" s="189" t="s">
        <v>34</v>
      </c>
      <c r="E68" s="113"/>
      <c r="F68" s="113"/>
      <c r="G68" s="113"/>
      <c r="H68" s="113"/>
      <c r="I68" s="113"/>
      <c r="J68" s="65"/>
      <c r="K68" s="84"/>
    </row>
    <row r="69" spans="1:12">
      <c r="A69" s="22"/>
      <c r="B69" s="220"/>
      <c r="C69" s="64"/>
      <c r="D69" s="181"/>
      <c r="E69" s="171"/>
      <c r="F69" s="171"/>
      <c r="G69" s="113"/>
      <c r="H69" s="114"/>
      <c r="I69" s="114"/>
      <c r="J69" s="65"/>
      <c r="K69" s="84"/>
      <c r="L69" s="87"/>
    </row>
    <row r="70" spans="1:12">
      <c r="A70" s="22"/>
      <c r="B70" s="220"/>
      <c r="C70" s="112"/>
      <c r="D70" s="181"/>
      <c r="E70" s="171"/>
      <c r="F70" s="171"/>
      <c r="G70" s="113"/>
      <c r="H70" s="114"/>
      <c r="I70" s="114"/>
      <c r="J70" s="65"/>
      <c r="K70" s="84"/>
      <c r="L70" s="87"/>
    </row>
    <row r="71" spans="1:12">
      <c r="A71" s="22"/>
      <c r="B71" s="220"/>
      <c r="C71" s="112"/>
      <c r="D71" s="181"/>
      <c r="E71" s="171"/>
      <c r="F71" s="171"/>
      <c r="G71" s="113"/>
      <c r="H71" s="114"/>
      <c r="I71" s="114"/>
      <c r="J71" s="65"/>
      <c r="K71" s="84"/>
      <c r="L71" s="87"/>
    </row>
    <row r="72" spans="1:12">
      <c r="A72" s="22"/>
      <c r="B72" s="221"/>
      <c r="C72" s="112"/>
      <c r="D72" s="181"/>
      <c r="E72" s="171"/>
      <c r="F72" s="171"/>
      <c r="G72" s="114"/>
      <c r="H72" s="114">
        <f>SUM(F68:F72)</f>
        <v>0</v>
      </c>
      <c r="I72" s="114">
        <f>SUM(G68:G72)</f>
        <v>0</v>
      </c>
      <c r="J72" s="65"/>
      <c r="K72" s="84"/>
    </row>
    <row r="73" spans="1:12">
      <c r="A73" s="22"/>
      <c r="B73" s="222" t="s">
        <v>7</v>
      </c>
      <c r="C73" s="103"/>
      <c r="D73" s="189" t="s">
        <v>34</v>
      </c>
      <c r="E73" s="45"/>
      <c r="F73" s="45"/>
      <c r="G73" s="45"/>
      <c r="H73" s="45"/>
      <c r="I73" s="45"/>
      <c r="J73" s="27"/>
      <c r="K73" s="1"/>
    </row>
    <row r="74" spans="1:12">
      <c r="A74" s="22"/>
      <c r="B74" s="223"/>
      <c r="C74" s="103"/>
      <c r="D74" s="181"/>
      <c r="E74" s="171"/>
      <c r="F74" s="171"/>
      <c r="G74" s="45"/>
      <c r="H74" s="45"/>
      <c r="I74" s="45"/>
      <c r="J74" s="27"/>
      <c r="K74" s="1"/>
    </row>
    <row r="75" spans="1:12">
      <c r="A75" s="22"/>
      <c r="B75" s="224"/>
      <c r="C75" s="103"/>
      <c r="D75" s="181"/>
      <c r="E75" s="171"/>
      <c r="F75" s="171"/>
      <c r="G75" s="45"/>
      <c r="H75" s="45"/>
      <c r="I75" s="45"/>
      <c r="J75" s="27"/>
      <c r="K75" s="1"/>
    </row>
    <row r="76" spans="1:12">
      <c r="A76" s="22"/>
      <c r="B76" s="22"/>
      <c r="C76" s="22"/>
      <c r="D76" s="190"/>
      <c r="E76" s="176"/>
      <c r="F76" s="176"/>
      <c r="G76" s="36" t="s">
        <v>12</v>
      </c>
      <c r="H76" s="81">
        <f>SUM(H5:H75)</f>
        <v>90</v>
      </c>
      <c r="I76" s="81">
        <v>90</v>
      </c>
      <c r="J76" s="22"/>
    </row>
    <row r="78" spans="1:12">
      <c r="B78" t="s">
        <v>117</v>
      </c>
    </row>
  </sheetData>
  <autoFilter ref="B3:K76"/>
  <mergeCells count="15">
    <mergeCell ref="B38:B42"/>
    <mergeCell ref="B32:B37"/>
    <mergeCell ref="B5:B8"/>
    <mergeCell ref="B9:B12"/>
    <mergeCell ref="B13:B15"/>
    <mergeCell ref="B17:B21"/>
    <mergeCell ref="B22:B27"/>
    <mergeCell ref="B28:B30"/>
    <mergeCell ref="B68:B72"/>
    <mergeCell ref="B73:B75"/>
    <mergeCell ref="B43:B45"/>
    <mergeCell ref="B47:B52"/>
    <mergeCell ref="B53:B57"/>
    <mergeCell ref="B58:B60"/>
    <mergeCell ref="B62:B67"/>
  </mergeCells>
  <phoneticPr fontId="7" type="noConversion"/>
  <pageMargins left="0.70866141732283472" right="0.70866141732283472" top="0.74803149606299213" bottom="0.74803149606299213" header="0.31496062992125984" footer="0.31496062992125984"/>
  <pageSetup scale="51"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U42"/>
  <sheetViews>
    <sheetView topLeftCell="A10" zoomScale="85" zoomScaleNormal="85" workbookViewId="0">
      <selection activeCell="J45" sqref="J45"/>
    </sheetView>
  </sheetViews>
  <sheetFormatPr defaultRowHeight="14.5"/>
  <cols>
    <col min="2" max="2" width="16.7265625" customWidth="1"/>
    <col min="3" max="3" width="14.453125" customWidth="1"/>
    <col min="4" max="4" width="30" customWidth="1"/>
    <col min="7" max="21" width="8.54296875" customWidth="1"/>
  </cols>
  <sheetData>
    <row r="1" spans="1:21" ht="15.5">
      <c r="B1" s="123" t="s">
        <v>104</v>
      </c>
      <c r="C1" s="123"/>
      <c r="D1" s="124"/>
    </row>
    <row r="2" spans="1:21" ht="15.5">
      <c r="B2" s="123" t="s">
        <v>293</v>
      </c>
      <c r="C2" s="123"/>
      <c r="D2" s="124"/>
      <c r="E2" s="124"/>
      <c r="F2" s="124"/>
      <c r="G2" s="124"/>
    </row>
    <row r="3" spans="1:21" ht="15.5">
      <c r="B3" s="8" t="s">
        <v>103</v>
      </c>
      <c r="C3" s="8"/>
    </row>
    <row r="4" spans="1:21" ht="15" thickBot="1"/>
    <row r="5" spans="1:21" ht="29">
      <c r="B5" s="135" t="s">
        <v>27</v>
      </c>
      <c r="C5" s="136" t="s">
        <v>19</v>
      </c>
      <c r="D5" s="231" t="s">
        <v>15</v>
      </c>
      <c r="E5" s="137" t="s">
        <v>21</v>
      </c>
      <c r="F5" s="231" t="s">
        <v>23</v>
      </c>
      <c r="G5" s="136">
        <v>2022</v>
      </c>
      <c r="H5" s="137">
        <v>2023</v>
      </c>
      <c r="I5" s="137">
        <v>2023</v>
      </c>
      <c r="J5" s="137">
        <v>2023</v>
      </c>
      <c r="K5" s="137">
        <v>2024</v>
      </c>
      <c r="L5" s="137">
        <v>2024</v>
      </c>
      <c r="M5" s="137">
        <v>2024</v>
      </c>
      <c r="N5" s="137">
        <v>2025</v>
      </c>
      <c r="O5" s="137">
        <v>2025</v>
      </c>
      <c r="P5" s="137">
        <v>2025</v>
      </c>
      <c r="Q5" s="137">
        <v>2026</v>
      </c>
      <c r="R5" s="137">
        <v>2026</v>
      </c>
      <c r="S5" s="137">
        <v>2026</v>
      </c>
      <c r="T5" s="137">
        <v>2027</v>
      </c>
      <c r="U5" s="137">
        <v>2027</v>
      </c>
    </row>
    <row r="6" spans="1:21">
      <c r="B6" s="138"/>
      <c r="C6" s="139" t="s">
        <v>20</v>
      </c>
      <c r="D6" s="232"/>
      <c r="E6" s="140" t="s">
        <v>22</v>
      </c>
      <c r="F6" s="233"/>
      <c r="G6" s="139" t="s">
        <v>5</v>
      </c>
      <c r="H6" s="141" t="s">
        <v>6</v>
      </c>
      <c r="I6" s="142" t="s">
        <v>7</v>
      </c>
      <c r="J6" s="141" t="s">
        <v>5</v>
      </c>
      <c r="K6" s="141" t="s">
        <v>6</v>
      </c>
      <c r="L6" s="142" t="s">
        <v>7</v>
      </c>
      <c r="M6" s="141" t="s">
        <v>5</v>
      </c>
      <c r="N6" s="141" t="s">
        <v>6</v>
      </c>
      <c r="O6" s="142" t="s">
        <v>7</v>
      </c>
      <c r="P6" s="141" t="s">
        <v>5</v>
      </c>
      <c r="Q6" s="141" t="s">
        <v>6</v>
      </c>
      <c r="R6" s="142" t="s">
        <v>7</v>
      </c>
      <c r="S6" s="141" t="s">
        <v>5</v>
      </c>
      <c r="T6" s="143" t="s">
        <v>30</v>
      </c>
      <c r="U6" s="143" t="s">
        <v>7</v>
      </c>
    </row>
    <row r="7" spans="1:21">
      <c r="A7">
        <v>1</v>
      </c>
      <c r="B7" s="1" t="s">
        <v>25</v>
      </c>
      <c r="C7" s="92" t="s">
        <v>250</v>
      </c>
      <c r="D7" s="168" t="str">
        <f>VLOOKUP($C7, 'All Courses'!$B$3:$T$118, 2, FALSE)</f>
        <v>Hong Kong Criminal Justice System</v>
      </c>
      <c r="E7" s="169">
        <f>VLOOKUP($C7, 'All Courses'!$B$3:$T$118, 3, FALSE)</f>
        <v>2</v>
      </c>
      <c r="F7" s="169">
        <f>VLOOKUP($C7, 'All Courses'!$B$3:$T$118, 4, FALSE)</f>
        <v>10</v>
      </c>
      <c r="G7" s="170" t="str">
        <f>VLOOKUP($C7, 'All Courses'!$B$3:$T$118, 5, FALSE)</f>
        <v/>
      </c>
      <c r="H7" s="170" t="str">
        <f>VLOOKUP($C7, 'All Courses'!$B$3:$T$118, 6, FALSE)</f>
        <v>√</v>
      </c>
      <c r="I7" s="170">
        <f>VLOOKUP($C7, 'All Courses'!$B$3:$T$118, 7, FALSE)</f>
        <v>0</v>
      </c>
      <c r="J7" s="170">
        <f>VLOOKUP($C7, 'All Courses'!$B$3:$T$118, 8, FALSE)</f>
        <v>0</v>
      </c>
      <c r="K7" s="170" t="str">
        <f>VLOOKUP($C7, 'All Courses'!$B$3:$T$118, 9, FALSE)</f>
        <v>√</v>
      </c>
      <c r="L7" s="170">
        <f>VLOOKUP($C7, 'All Courses'!$B$3:$T$118, 10, FALSE)</f>
        <v>0</v>
      </c>
      <c r="M7" s="170">
        <f>VLOOKUP($C7, 'All Courses'!$B$3:$T$118, 11, FALSE)</f>
        <v>0</v>
      </c>
      <c r="N7" s="170" t="str">
        <f>VLOOKUP($C7, 'All Courses'!$B$3:$T$118, 12, FALSE)</f>
        <v>√</v>
      </c>
      <c r="O7" s="170">
        <f>VLOOKUP($C7, 'All Courses'!$B$3:$T$118, 13, FALSE)</f>
        <v>0</v>
      </c>
      <c r="P7" s="170">
        <f>VLOOKUP($C7, 'All Courses'!$B$3:$T$118, 14, FALSE)</f>
        <v>0</v>
      </c>
      <c r="Q7" s="170" t="str">
        <f>VLOOKUP($C7, 'All Courses'!$B$3:$T$118, 15, FALSE)</f>
        <v>√</v>
      </c>
      <c r="R7" s="170">
        <f>VLOOKUP($C7, 'All Courses'!$B$3:$T$118, 16, FALSE)</f>
        <v>0</v>
      </c>
      <c r="S7" s="170">
        <f>VLOOKUP($C7, 'All Courses'!$B$3:$T$118, 17, FALSE)</f>
        <v>0</v>
      </c>
      <c r="T7" s="170">
        <f>VLOOKUP($C7, 'All Courses'!$B$3:$T$118, 18, FALSE)</f>
        <v>0</v>
      </c>
      <c r="U7" s="170">
        <f>VLOOKUP($C7, 'All Courses'!$B$3:$T$118, 19, FALSE)</f>
        <v>0</v>
      </c>
    </row>
    <row r="8" spans="1:21">
      <c r="A8">
        <v>2</v>
      </c>
      <c r="B8" s="1" t="s">
        <v>25</v>
      </c>
      <c r="C8" s="93" t="s">
        <v>251</v>
      </c>
      <c r="D8" s="168" t="str">
        <f>VLOOKUP($C8, 'All Courses'!$B$3:$T$118, 2, FALSE)</f>
        <v>Security Practice and Management</v>
      </c>
      <c r="E8" s="169">
        <f>VLOOKUP($C8, 'All Courses'!$B$3:$T$118, 3, FALSE)</f>
        <v>2</v>
      </c>
      <c r="F8" s="169">
        <f>VLOOKUP($C8, 'All Courses'!$B$3:$T$118, 4, FALSE)</f>
        <v>10</v>
      </c>
      <c r="G8" s="170" t="str">
        <f>VLOOKUP($C8, 'All Courses'!$B$3:$T$118, 5, FALSE)</f>
        <v>√</v>
      </c>
      <c r="H8" s="170">
        <f>VLOOKUP($C8, 'All Courses'!$B$3:$T$118, 6, FALSE)</f>
        <v>0</v>
      </c>
      <c r="I8" s="170">
        <f>VLOOKUP($C8, 'All Courses'!$B$3:$T$118, 7, FALSE)</f>
        <v>0</v>
      </c>
      <c r="J8" s="170" t="str">
        <f>VLOOKUP($C8, 'All Courses'!$B$3:$T$118, 8, FALSE)</f>
        <v>√</v>
      </c>
      <c r="K8" s="170">
        <f>VLOOKUP($C8, 'All Courses'!$B$3:$T$118, 9, FALSE)</f>
        <v>0</v>
      </c>
      <c r="L8" s="170">
        <f>VLOOKUP($C8, 'All Courses'!$B$3:$T$118, 10, FALSE)</f>
        <v>0</v>
      </c>
      <c r="M8" s="170" t="str">
        <f>VLOOKUP($C8, 'All Courses'!$B$3:$T$118, 11, FALSE)</f>
        <v>√</v>
      </c>
      <c r="N8" s="170">
        <f>VLOOKUP($C8, 'All Courses'!$B$3:$T$118, 12, FALSE)</f>
        <v>0</v>
      </c>
      <c r="O8" s="170">
        <f>VLOOKUP($C8, 'All Courses'!$B$3:$T$118, 13, FALSE)</f>
        <v>0</v>
      </c>
      <c r="P8" s="170" t="str">
        <f>VLOOKUP($C8, 'All Courses'!$B$3:$T$118, 14, FALSE)</f>
        <v>√</v>
      </c>
      <c r="Q8" s="170">
        <f>VLOOKUP($C8, 'All Courses'!$B$3:$T$118, 15, FALSE)</f>
        <v>0</v>
      </c>
      <c r="R8" s="170">
        <f>VLOOKUP($C8, 'All Courses'!$B$3:$T$118, 16, FALSE)</f>
        <v>0</v>
      </c>
      <c r="S8" s="170" t="str">
        <f>VLOOKUP($C8, 'All Courses'!$B$3:$T$118, 17, FALSE)</f>
        <v>√</v>
      </c>
      <c r="T8" s="170">
        <f>VLOOKUP($C8, 'All Courses'!$B$3:$T$118, 18, FALSE)</f>
        <v>0</v>
      </c>
      <c r="U8" s="170">
        <f>VLOOKUP($C8, 'All Courses'!$B$3:$T$118, 19, FALSE)</f>
        <v>0</v>
      </c>
    </row>
    <row r="9" spans="1:21">
      <c r="A9">
        <v>3</v>
      </c>
      <c r="B9" s="1" t="s">
        <v>25</v>
      </c>
      <c r="C9" s="92" t="s">
        <v>280</v>
      </c>
      <c r="D9" s="168" t="str">
        <f>VLOOKUP($C9, 'All Courses'!$B$3:$T$118, 2, FALSE)</f>
        <v>Core Issues in Policing</v>
      </c>
      <c r="E9" s="169">
        <f>VLOOKUP($C9, 'All Courses'!$B$3:$T$118, 3, FALSE)</f>
        <v>2</v>
      </c>
      <c r="F9" s="169">
        <f>VLOOKUP($C9, 'All Courses'!$B$3:$T$118, 4, FALSE)</f>
        <v>10</v>
      </c>
      <c r="G9" s="170" t="str">
        <f>VLOOKUP($C9, 'All Courses'!$B$3:$T$118, 5, FALSE)</f>
        <v/>
      </c>
      <c r="H9" s="170" t="str">
        <f>VLOOKUP($C9, 'All Courses'!$B$3:$T$118, 6, FALSE)</f>
        <v>√</v>
      </c>
      <c r="I9" s="170">
        <f>VLOOKUP($C9, 'All Courses'!$B$3:$T$118, 7, FALSE)</f>
        <v>0</v>
      </c>
      <c r="J9" s="170">
        <f>VLOOKUP($C9, 'All Courses'!$B$3:$T$118, 8, FALSE)</f>
        <v>0</v>
      </c>
      <c r="K9" s="170" t="str">
        <f>VLOOKUP($C9, 'All Courses'!$B$3:$T$118, 9, FALSE)</f>
        <v>√</v>
      </c>
      <c r="L9" s="170">
        <f>VLOOKUP($C9, 'All Courses'!$B$3:$T$118, 10, FALSE)</f>
        <v>0</v>
      </c>
      <c r="M9" s="170">
        <f>VLOOKUP($C9, 'All Courses'!$B$3:$T$118, 11, FALSE)</f>
        <v>0</v>
      </c>
      <c r="N9" s="170" t="str">
        <f>VLOOKUP($C9, 'All Courses'!$B$3:$T$118, 12, FALSE)</f>
        <v>√</v>
      </c>
      <c r="O9" s="170">
        <f>VLOOKUP($C9, 'All Courses'!$B$3:$T$118, 13, FALSE)</f>
        <v>0</v>
      </c>
      <c r="P9" s="170">
        <f>VLOOKUP($C9, 'All Courses'!$B$3:$T$118, 14, FALSE)</f>
        <v>0</v>
      </c>
      <c r="Q9" s="170" t="str">
        <f>VLOOKUP($C9, 'All Courses'!$B$3:$T$118, 15, FALSE)</f>
        <v>√</v>
      </c>
      <c r="R9" s="170">
        <f>VLOOKUP($C9, 'All Courses'!$B$3:$T$118, 16, FALSE)</f>
        <v>0</v>
      </c>
      <c r="S9" s="170">
        <f>VLOOKUP($C9, 'All Courses'!$B$3:$T$118, 17, FALSE)</f>
        <v>0</v>
      </c>
      <c r="T9" s="170">
        <f>VLOOKUP($C9, 'All Courses'!$B$3:$T$118, 18, FALSE)</f>
        <v>0</v>
      </c>
      <c r="U9" s="170">
        <f>VLOOKUP($C9, 'All Courses'!$B$3:$T$118, 19, FALSE)</f>
        <v>0</v>
      </c>
    </row>
    <row r="10" spans="1:21">
      <c r="A10">
        <v>4</v>
      </c>
      <c r="B10" s="1" t="s">
        <v>25</v>
      </c>
      <c r="C10" s="92" t="s">
        <v>283</v>
      </c>
      <c r="D10" s="168" t="str">
        <f>VLOOKUP($C10, 'All Courses'!$B$3:$T$118, 2, FALSE)</f>
        <v>Major Issues in Criminology and Penology</v>
      </c>
      <c r="E10" s="169">
        <f>VLOOKUP($C10, 'All Courses'!$B$3:$T$118, 3, FALSE)</f>
        <v>2</v>
      </c>
      <c r="F10" s="169">
        <f>VLOOKUP($C10, 'All Courses'!$B$3:$T$118, 4, FALSE)</f>
        <v>10</v>
      </c>
      <c r="G10" s="170" t="str">
        <f>VLOOKUP($C10, 'All Courses'!$B$3:$T$118, 5, FALSE)</f>
        <v>√</v>
      </c>
      <c r="H10" s="170">
        <f>VLOOKUP($C10, 'All Courses'!$B$3:$T$118, 6, FALSE)</f>
        <v>0</v>
      </c>
      <c r="I10" s="170">
        <f>VLOOKUP($C10, 'All Courses'!$B$3:$T$118, 7, FALSE)</f>
        <v>0</v>
      </c>
      <c r="J10" s="170" t="str">
        <f>VLOOKUP($C10, 'All Courses'!$B$3:$T$118, 8, FALSE)</f>
        <v>√</v>
      </c>
      <c r="K10" s="170">
        <f>VLOOKUP($C10, 'All Courses'!$B$3:$T$118, 9, FALSE)</f>
        <v>0</v>
      </c>
      <c r="L10" s="170">
        <f>VLOOKUP($C10, 'All Courses'!$B$3:$T$118, 10, FALSE)</f>
        <v>0</v>
      </c>
      <c r="M10" s="170" t="str">
        <f>VLOOKUP($C10, 'All Courses'!$B$3:$T$118, 11, FALSE)</f>
        <v>√</v>
      </c>
      <c r="N10" s="170">
        <f>VLOOKUP($C10, 'All Courses'!$B$3:$T$118, 12, FALSE)</f>
        <v>0</v>
      </c>
      <c r="O10" s="170">
        <f>VLOOKUP($C10, 'All Courses'!$B$3:$T$118, 13, FALSE)</f>
        <v>0</v>
      </c>
      <c r="P10" s="170" t="str">
        <f>VLOOKUP($C10, 'All Courses'!$B$3:$T$118, 14, FALSE)</f>
        <v>√</v>
      </c>
      <c r="Q10" s="170">
        <f>VLOOKUP($C10, 'All Courses'!$B$3:$T$118, 15, FALSE)</f>
        <v>0</v>
      </c>
      <c r="R10" s="170">
        <f>VLOOKUP($C10, 'All Courses'!$B$3:$T$118, 16, FALSE)</f>
        <v>0</v>
      </c>
      <c r="S10" s="170" t="str">
        <f>VLOOKUP($C10, 'All Courses'!$B$3:$T$118, 17, FALSE)</f>
        <v>√</v>
      </c>
      <c r="T10" s="170">
        <f>VLOOKUP($C10, 'All Courses'!$B$3:$T$118, 18, FALSE)</f>
        <v>0</v>
      </c>
      <c r="U10" s="170">
        <f>VLOOKUP($C10, 'All Courses'!$B$3:$T$118, 19, FALSE)</f>
        <v>0</v>
      </c>
    </row>
    <row r="11" spans="1:21">
      <c r="A11">
        <v>5</v>
      </c>
      <c r="B11" s="1" t="s">
        <v>28</v>
      </c>
      <c r="C11" s="92" t="s">
        <v>281</v>
      </c>
      <c r="D11" s="168" t="str">
        <f>VLOOKUP($C11, 'All Courses'!$B$3:$T$118, 2, FALSE)</f>
        <v>Public Order Management</v>
      </c>
      <c r="E11" s="169">
        <f>VLOOKUP($C11, 'All Courses'!$B$3:$T$118, 3, FALSE)</f>
        <v>1</v>
      </c>
      <c r="F11" s="169">
        <f>VLOOKUP($C11, 'All Courses'!$B$3:$T$118, 4, FALSE)</f>
        <v>5</v>
      </c>
      <c r="G11" s="170" t="str">
        <f>VLOOKUP($C11, 'All Courses'!$B$3:$T$118, 5, FALSE)</f>
        <v/>
      </c>
      <c r="H11" s="170">
        <f>VLOOKUP($C11, 'All Courses'!$B$3:$T$118, 6, FALSE)</f>
        <v>0</v>
      </c>
      <c r="I11" s="170">
        <f>VLOOKUP($C11, 'All Courses'!$B$3:$T$118, 7, FALSE)</f>
        <v>0</v>
      </c>
      <c r="J11" s="170" t="str">
        <f>VLOOKUP($C11, 'All Courses'!$B$3:$T$118, 8, FALSE)</f>
        <v>√</v>
      </c>
      <c r="K11" s="170">
        <f>VLOOKUP($C11, 'All Courses'!$B$3:$T$118, 9, FALSE)</f>
        <v>0</v>
      </c>
      <c r="L11" s="170">
        <f>VLOOKUP($C11, 'All Courses'!$B$3:$T$118, 10, FALSE)</f>
        <v>0</v>
      </c>
      <c r="M11" s="170">
        <f>VLOOKUP($C11, 'All Courses'!$B$3:$T$118, 11, FALSE)</f>
        <v>0</v>
      </c>
      <c r="N11" s="170" t="str">
        <f>VLOOKUP($C11, 'All Courses'!$B$3:$T$118, 12, FALSE)</f>
        <v>√</v>
      </c>
      <c r="O11" s="170">
        <f>VLOOKUP($C11, 'All Courses'!$B$3:$T$118, 13, FALSE)</f>
        <v>0</v>
      </c>
      <c r="P11" s="170">
        <f>VLOOKUP($C11, 'All Courses'!$B$3:$T$118, 14, FALSE)</f>
        <v>0</v>
      </c>
      <c r="Q11" s="170">
        <f>VLOOKUP($C11, 'All Courses'!$B$3:$T$118, 15, FALSE)</f>
        <v>0</v>
      </c>
      <c r="R11" s="170">
        <f>VLOOKUP($C11, 'All Courses'!$B$3:$T$118, 16, FALSE)</f>
        <v>0</v>
      </c>
      <c r="S11" s="170" t="str">
        <f>VLOOKUP($C11, 'All Courses'!$B$3:$T$118, 17, FALSE)</f>
        <v>√</v>
      </c>
      <c r="T11" s="170">
        <f>VLOOKUP($C11, 'All Courses'!$B$3:$T$118, 18, FALSE)</f>
        <v>0</v>
      </c>
      <c r="U11" s="170">
        <f>VLOOKUP($C11, 'All Courses'!$B$3:$T$118, 19, FALSE)</f>
        <v>0</v>
      </c>
    </row>
    <row r="12" spans="1:21">
      <c r="A12">
        <v>6</v>
      </c>
      <c r="B12" s="1" t="s">
        <v>28</v>
      </c>
      <c r="C12" s="92" t="s">
        <v>282</v>
      </c>
      <c r="D12" s="168" t="str">
        <f>VLOOKUP($C12, 'All Courses'!$B$3:$T$118, 2, FALSE)</f>
        <v>Law Enforcement and Policing in Chinese Societies</v>
      </c>
      <c r="E12" s="169">
        <f>VLOOKUP($C12, 'All Courses'!$B$3:$T$118, 3, FALSE)</f>
        <v>1</v>
      </c>
      <c r="F12" s="169">
        <f>VLOOKUP($C12, 'All Courses'!$B$3:$T$118, 4, FALSE)</f>
        <v>5</v>
      </c>
      <c r="G12" s="170" t="str">
        <f>VLOOKUP($C12, 'All Courses'!$B$3:$T$118, 5, FALSE)</f>
        <v/>
      </c>
      <c r="H12" s="170" t="str">
        <f>VLOOKUP($C12, 'All Courses'!$B$3:$T$118, 6, FALSE)</f>
        <v>√</v>
      </c>
      <c r="I12" s="170">
        <f>VLOOKUP($C12, 'All Courses'!$B$3:$T$118, 7, FALSE)</f>
        <v>0</v>
      </c>
      <c r="J12" s="170">
        <f>VLOOKUP($C12, 'All Courses'!$B$3:$T$118, 8, FALSE)</f>
        <v>0</v>
      </c>
      <c r="K12" s="170" t="str">
        <f>VLOOKUP($C12, 'All Courses'!$B$3:$T$118, 9, FALSE)</f>
        <v>√</v>
      </c>
      <c r="L12" s="170">
        <f>VLOOKUP($C12, 'All Courses'!$B$3:$T$118, 10, FALSE)</f>
        <v>0</v>
      </c>
      <c r="M12" s="170">
        <f>VLOOKUP($C12, 'All Courses'!$B$3:$T$118, 11, FALSE)</f>
        <v>0</v>
      </c>
      <c r="N12" s="170" t="str">
        <f>VLOOKUP($C12, 'All Courses'!$B$3:$T$118, 12, FALSE)</f>
        <v>√</v>
      </c>
      <c r="O12" s="170">
        <f>VLOOKUP($C12, 'All Courses'!$B$3:$T$118, 13, FALSE)</f>
        <v>0</v>
      </c>
      <c r="P12" s="170">
        <f>VLOOKUP($C12, 'All Courses'!$B$3:$T$118, 14, FALSE)</f>
        <v>0</v>
      </c>
      <c r="Q12" s="170" t="str">
        <f>VLOOKUP($C12, 'All Courses'!$B$3:$T$118, 15, FALSE)</f>
        <v>√</v>
      </c>
      <c r="R12" s="170">
        <f>VLOOKUP($C12, 'All Courses'!$B$3:$T$118, 16, FALSE)</f>
        <v>0</v>
      </c>
      <c r="S12" s="170">
        <f>VLOOKUP($C12, 'All Courses'!$B$3:$T$118, 17, FALSE)</f>
        <v>0</v>
      </c>
      <c r="T12" s="170" t="str">
        <f>VLOOKUP($C12, 'All Courses'!$B$3:$T$118, 18, FALSE)</f>
        <v>√</v>
      </c>
      <c r="U12" s="170">
        <f>VLOOKUP($C12, 'All Courses'!$B$3:$T$118, 19, FALSE)</f>
        <v>0</v>
      </c>
    </row>
    <row r="13" spans="1:21">
      <c r="A13">
        <v>7</v>
      </c>
      <c r="B13" s="1" t="s">
        <v>28</v>
      </c>
      <c r="C13" s="92" t="s">
        <v>286</v>
      </c>
      <c r="D13" s="168" t="str">
        <f>VLOOKUP($C13, 'All Courses'!$B$3:$T$118, 2, FALSE)</f>
        <v>Research Methods in Law Enforcement and Security Studies</v>
      </c>
      <c r="E13" s="169">
        <f>VLOOKUP($C13, 'All Courses'!$B$3:$T$118, 3, FALSE)</f>
        <v>2</v>
      </c>
      <c r="F13" s="169">
        <f>VLOOKUP($C13, 'All Courses'!$B$3:$T$118, 4, FALSE)</f>
        <v>10</v>
      </c>
      <c r="G13" s="170" t="str">
        <f>VLOOKUP($C13, 'All Courses'!$B$3:$T$118, 5, FALSE)</f>
        <v/>
      </c>
      <c r="H13" s="170" t="str">
        <f>VLOOKUP($C13, 'All Courses'!$B$3:$T$118, 6, FALSE)</f>
        <v>√</v>
      </c>
      <c r="I13" s="170">
        <f>VLOOKUP($C13, 'All Courses'!$B$3:$T$118, 7, FALSE)</f>
        <v>0</v>
      </c>
      <c r="J13" s="170">
        <f>VLOOKUP($C13, 'All Courses'!$B$3:$T$118, 8, FALSE)</f>
        <v>0</v>
      </c>
      <c r="K13" s="170" t="str">
        <f>VLOOKUP($C13, 'All Courses'!$B$3:$T$118, 9, FALSE)</f>
        <v>√</v>
      </c>
      <c r="L13" s="170">
        <f>VLOOKUP($C13, 'All Courses'!$B$3:$T$118, 10, FALSE)</f>
        <v>0</v>
      </c>
      <c r="M13" s="170">
        <f>VLOOKUP($C13, 'All Courses'!$B$3:$T$118, 11, FALSE)</f>
        <v>0</v>
      </c>
      <c r="N13" s="170" t="str">
        <f>VLOOKUP($C13, 'All Courses'!$B$3:$T$118, 12, FALSE)</f>
        <v>√</v>
      </c>
      <c r="O13" s="170">
        <f>VLOOKUP($C13, 'All Courses'!$B$3:$T$118, 13, FALSE)</f>
        <v>0</v>
      </c>
      <c r="P13" s="170">
        <f>VLOOKUP($C13, 'All Courses'!$B$3:$T$118, 14, FALSE)</f>
        <v>0</v>
      </c>
      <c r="Q13" s="170" t="str">
        <f>VLOOKUP($C13, 'All Courses'!$B$3:$T$118, 15, FALSE)</f>
        <v>√</v>
      </c>
      <c r="R13" s="170">
        <f>VLOOKUP($C13, 'All Courses'!$B$3:$T$118, 16, FALSE)</f>
        <v>0</v>
      </c>
      <c r="S13" s="170">
        <f>VLOOKUP($C13, 'All Courses'!$B$3:$T$118, 17, FALSE)</f>
        <v>0</v>
      </c>
      <c r="T13" s="170">
        <f>VLOOKUP($C13, 'All Courses'!$B$3:$T$118, 18, FALSE)</f>
        <v>0</v>
      </c>
      <c r="U13" s="170">
        <f>VLOOKUP($C13, 'All Courses'!$B$3:$T$118, 19, FALSE)</f>
        <v>0</v>
      </c>
    </row>
    <row r="14" spans="1:21">
      <c r="A14">
        <v>8</v>
      </c>
      <c r="B14" s="1" t="s">
        <v>28</v>
      </c>
      <c r="C14" s="10" t="s">
        <v>38</v>
      </c>
      <c r="D14" s="168" t="s">
        <v>39</v>
      </c>
      <c r="E14" s="169">
        <v>1</v>
      </c>
      <c r="F14" s="169">
        <v>5</v>
      </c>
      <c r="G14" s="170" t="str">
        <f>VLOOKUP($C14, 'All Courses'!$B$3:$T$118, 5, FALSE)</f>
        <v>√</v>
      </c>
      <c r="H14" s="170" t="str">
        <f>VLOOKUP($C14, 'All Courses'!$B$3:$T$118, 6, FALSE)</f>
        <v>√</v>
      </c>
      <c r="I14" s="170">
        <f>VLOOKUP($C14, 'All Courses'!$B$3:$T$118, 7, FALSE)</f>
        <v>0</v>
      </c>
      <c r="J14" s="170" t="str">
        <f>VLOOKUP($C14, 'All Courses'!$B$3:$T$118, 8, FALSE)</f>
        <v>√</v>
      </c>
      <c r="K14" s="170" t="str">
        <f>VLOOKUP($C14, 'All Courses'!$B$3:$T$118, 9, FALSE)</f>
        <v>√</v>
      </c>
      <c r="L14" s="170">
        <f>VLOOKUP($C14, 'All Courses'!$B$3:$T$118, 10, FALSE)</f>
        <v>0</v>
      </c>
      <c r="M14" s="170" t="str">
        <f>VLOOKUP($C14, 'All Courses'!$B$3:$T$118, 11, FALSE)</f>
        <v>√</v>
      </c>
      <c r="N14" s="170" t="str">
        <f>VLOOKUP($C14, 'All Courses'!$B$3:$T$118, 12, FALSE)</f>
        <v>√</v>
      </c>
      <c r="O14" s="170">
        <f>VLOOKUP($C14, 'All Courses'!$B$3:$T$118, 13, FALSE)</f>
        <v>0</v>
      </c>
      <c r="P14" s="170" t="str">
        <f>VLOOKUP($C14, 'All Courses'!$B$3:$T$118, 14, FALSE)</f>
        <v>√</v>
      </c>
      <c r="Q14" s="170">
        <f>VLOOKUP($C14, 'All Courses'!$B$3:$T$118, 15, FALSE)</f>
        <v>0</v>
      </c>
      <c r="R14" s="170">
        <f>VLOOKUP($C14, 'All Courses'!$B$3:$T$118, 16, FALSE)</f>
        <v>0</v>
      </c>
      <c r="S14" s="170" t="str">
        <f>VLOOKUP($C14, 'All Courses'!$B$3:$T$118, 17, FALSE)</f>
        <v>√</v>
      </c>
      <c r="T14" s="170">
        <f>VLOOKUP($C14, 'All Courses'!$B$3:$T$118, 18, FALSE)</f>
        <v>0</v>
      </c>
      <c r="U14" s="170">
        <f>VLOOKUP($C14, 'All Courses'!$B$3:$T$118, 19, FALSE)</f>
        <v>0</v>
      </c>
    </row>
    <row r="15" spans="1:21">
      <c r="A15">
        <v>9</v>
      </c>
      <c r="B15" s="1" t="s">
        <v>28</v>
      </c>
      <c r="C15" s="10" t="s">
        <v>253</v>
      </c>
      <c r="D15" s="168" t="str">
        <f>VLOOKUP($C15, 'All Courses'!$B$3:$T$118, 2, FALSE)</f>
        <v>應用文</v>
      </c>
      <c r="E15" s="169">
        <f>VLOOKUP($C15, 'All Courses'!$B$3:$T$118, 3, FALSE)</f>
        <v>1</v>
      </c>
      <c r="F15" s="169">
        <f>VLOOKUP($C15, 'All Courses'!$B$3:$T$118, 4, FALSE)</f>
        <v>5</v>
      </c>
      <c r="G15" s="170" t="str">
        <f>VLOOKUP($C15, 'All Courses'!$B$3:$T$118, 5, FALSE)</f>
        <v>√</v>
      </c>
      <c r="H15" s="170">
        <f>VLOOKUP($C15, 'All Courses'!$B$3:$T$118, 6, FALSE)</f>
        <v>0</v>
      </c>
      <c r="I15" s="170">
        <f>VLOOKUP($C15, 'All Courses'!$B$3:$T$118, 7, FALSE)</f>
        <v>0</v>
      </c>
      <c r="J15" s="170" t="str">
        <f>VLOOKUP($C15, 'All Courses'!$B$3:$T$118, 8, FALSE)</f>
        <v>√</v>
      </c>
      <c r="K15" s="170">
        <f>VLOOKUP($C15, 'All Courses'!$B$3:$T$118, 9, FALSE)</f>
        <v>0</v>
      </c>
      <c r="L15" s="170">
        <f>VLOOKUP($C15, 'All Courses'!$B$3:$T$118, 10, FALSE)</f>
        <v>0</v>
      </c>
      <c r="M15" s="170" t="str">
        <f>VLOOKUP($C15, 'All Courses'!$B$3:$T$118, 11, FALSE)</f>
        <v>√</v>
      </c>
      <c r="N15" s="170">
        <f>VLOOKUP($C15, 'All Courses'!$B$3:$T$118, 12, FALSE)</f>
        <v>0</v>
      </c>
      <c r="O15" s="170">
        <f>VLOOKUP($C15, 'All Courses'!$B$3:$T$118, 13, FALSE)</f>
        <v>0</v>
      </c>
      <c r="P15" s="170" t="str">
        <f>VLOOKUP($C15, 'All Courses'!$B$3:$T$118, 14, FALSE)</f>
        <v>√</v>
      </c>
      <c r="Q15" s="170">
        <f>VLOOKUP($C15, 'All Courses'!$B$3:$T$118, 15, FALSE)</f>
        <v>0</v>
      </c>
      <c r="R15" s="170">
        <f>VLOOKUP($C15, 'All Courses'!$B$3:$T$118, 16, FALSE)</f>
        <v>0</v>
      </c>
      <c r="S15" s="170" t="str">
        <f>VLOOKUP($C15, 'All Courses'!$B$3:$T$118, 17, FALSE)</f>
        <v>√</v>
      </c>
      <c r="T15" s="170">
        <f>VLOOKUP($C15, 'All Courses'!$B$3:$T$118, 18, FALSE)</f>
        <v>0</v>
      </c>
      <c r="U15" s="170">
        <f>VLOOKUP($C15, 'All Courses'!$B$3:$T$118, 19, FALSE)</f>
        <v>0</v>
      </c>
    </row>
    <row r="16" spans="1:21">
      <c r="A16">
        <v>10</v>
      </c>
      <c r="B16" s="1" t="s">
        <v>28</v>
      </c>
      <c r="C16" s="10" t="s">
        <v>254</v>
      </c>
      <c r="D16" s="168" t="str">
        <f>VLOOKUP($C16, 'All Courses'!$B$3:$T$118, 2, FALSE)</f>
        <v>University English Writing Skills</v>
      </c>
      <c r="E16" s="169">
        <f>VLOOKUP($C16, 'All Courses'!$B$3:$T$118, 3, FALSE)</f>
        <v>1</v>
      </c>
      <c r="F16" s="169">
        <f>VLOOKUP($C16, 'All Courses'!$B$3:$T$118, 4, FALSE)</f>
        <v>5</v>
      </c>
      <c r="G16" s="170" t="str">
        <f>VLOOKUP($C16, 'All Courses'!$B$3:$T$118, 5, FALSE)</f>
        <v>√</v>
      </c>
      <c r="H16" s="170" t="str">
        <f>VLOOKUP($C16, 'All Courses'!$B$3:$T$118, 6, FALSE)</f>
        <v>√</v>
      </c>
      <c r="I16" s="170">
        <f>VLOOKUP($C16, 'All Courses'!$B$3:$T$118, 7, FALSE)</f>
        <v>0</v>
      </c>
      <c r="J16" s="170" t="str">
        <f>VLOOKUP($C16, 'All Courses'!$B$3:$T$118, 8, FALSE)</f>
        <v>√</v>
      </c>
      <c r="K16" s="170" t="str">
        <f>VLOOKUP($C16, 'All Courses'!$B$3:$T$118, 9, FALSE)</f>
        <v>√</v>
      </c>
      <c r="L16" s="170">
        <f>VLOOKUP($C16, 'All Courses'!$B$3:$T$118, 10, FALSE)</f>
        <v>0</v>
      </c>
      <c r="M16" s="170" t="str">
        <f>VLOOKUP($C16, 'All Courses'!$B$3:$T$118, 11, FALSE)</f>
        <v>√</v>
      </c>
      <c r="N16" s="170" t="str">
        <f>VLOOKUP($C16, 'All Courses'!$B$3:$T$118, 12, FALSE)</f>
        <v>√</v>
      </c>
      <c r="O16" s="170">
        <f>VLOOKUP($C16, 'All Courses'!$B$3:$T$118, 13, FALSE)</f>
        <v>0</v>
      </c>
      <c r="P16" s="170" t="str">
        <f>VLOOKUP($C16, 'All Courses'!$B$3:$T$118, 14, FALSE)</f>
        <v>√</v>
      </c>
      <c r="Q16" s="170" t="str">
        <f>VLOOKUP($C16, 'All Courses'!$B$3:$T$118, 15, FALSE)</f>
        <v>√</v>
      </c>
      <c r="R16" s="170">
        <f>VLOOKUP($C16, 'All Courses'!$B$3:$T$118, 16, FALSE)</f>
        <v>0</v>
      </c>
      <c r="S16" s="170" t="str">
        <f>VLOOKUP($C16, 'All Courses'!$B$3:$T$118, 17, FALSE)</f>
        <v>√</v>
      </c>
      <c r="T16" s="170" t="str">
        <f>VLOOKUP($C16, 'All Courses'!$B$3:$T$118, 18, FALSE)</f>
        <v>√</v>
      </c>
      <c r="U16" s="170">
        <f>VLOOKUP($C16, 'All Courses'!$B$3:$T$118, 19, FALSE)</f>
        <v>0</v>
      </c>
    </row>
    <row r="17" spans="1:21">
      <c r="A17">
        <v>11</v>
      </c>
      <c r="B17" s="1" t="s">
        <v>28</v>
      </c>
      <c r="C17" s="10" t="s">
        <v>255</v>
      </c>
      <c r="D17" s="168" t="str">
        <f>VLOOKUP($C17, 'All Courses'!$B$3:$T$118, 2, FALSE)</f>
        <v>Presentation Skills</v>
      </c>
      <c r="E17" s="169">
        <f>VLOOKUP($C17, 'All Courses'!$B$3:$T$118, 3, FALSE)</f>
        <v>1</v>
      </c>
      <c r="F17" s="169">
        <f>VLOOKUP($C17, 'All Courses'!$B$3:$T$118, 4, FALSE)</f>
        <v>5</v>
      </c>
      <c r="G17" s="170" t="str">
        <f>VLOOKUP($C17, 'All Courses'!$B$3:$T$118, 5, FALSE)</f>
        <v>√</v>
      </c>
      <c r="H17" s="170" t="str">
        <f>VLOOKUP($C17, 'All Courses'!$B$3:$T$118, 6, FALSE)</f>
        <v>√</v>
      </c>
      <c r="I17" s="170">
        <f>VLOOKUP($C17, 'All Courses'!$B$3:$T$118, 7, FALSE)</f>
        <v>0</v>
      </c>
      <c r="J17" s="170" t="str">
        <f>VLOOKUP($C17, 'All Courses'!$B$3:$T$118, 8, FALSE)</f>
        <v>√</v>
      </c>
      <c r="K17" s="170" t="str">
        <f>VLOOKUP($C17, 'All Courses'!$B$3:$T$118, 9, FALSE)</f>
        <v>√</v>
      </c>
      <c r="L17" s="170">
        <f>VLOOKUP($C17, 'All Courses'!$B$3:$T$118, 10, FALSE)</f>
        <v>0</v>
      </c>
      <c r="M17" s="170" t="str">
        <f>VLOOKUP($C17, 'All Courses'!$B$3:$T$118, 11, FALSE)</f>
        <v>√</v>
      </c>
      <c r="N17" s="170" t="str">
        <f>VLOOKUP($C17, 'All Courses'!$B$3:$T$118, 12, FALSE)</f>
        <v>√</v>
      </c>
      <c r="O17" s="170">
        <f>VLOOKUP($C17, 'All Courses'!$B$3:$T$118, 13, FALSE)</f>
        <v>0</v>
      </c>
      <c r="P17" s="170" t="str">
        <f>VLOOKUP($C17, 'All Courses'!$B$3:$T$118, 14, FALSE)</f>
        <v>√</v>
      </c>
      <c r="Q17" s="170" t="str">
        <f>VLOOKUP($C17, 'All Courses'!$B$3:$T$118, 15, FALSE)</f>
        <v>√</v>
      </c>
      <c r="R17" s="170">
        <f>VLOOKUP($C17, 'All Courses'!$B$3:$T$118, 16, FALSE)</f>
        <v>0</v>
      </c>
      <c r="S17" s="170" t="str">
        <f>VLOOKUP($C17, 'All Courses'!$B$3:$T$118, 17, FALSE)</f>
        <v>√</v>
      </c>
      <c r="T17" s="170" t="str">
        <f>VLOOKUP($C17, 'All Courses'!$B$3:$T$118, 18, FALSE)</f>
        <v>√</v>
      </c>
      <c r="U17" s="170">
        <f>VLOOKUP($C17, 'All Courses'!$B$3:$T$118, 19, FALSE)</f>
        <v>0</v>
      </c>
    </row>
    <row r="18" spans="1:21">
      <c r="A18">
        <v>12</v>
      </c>
      <c r="B18" s="1" t="s">
        <v>28</v>
      </c>
      <c r="C18" s="10" t="s">
        <v>256</v>
      </c>
      <c r="D18" s="168" t="s">
        <v>257</v>
      </c>
      <c r="E18" s="169">
        <v>1</v>
      </c>
      <c r="F18" s="169">
        <v>5</v>
      </c>
      <c r="G18" s="170">
        <f>VLOOKUP($C18, 'All Courses'!$B$3:$T$118, 5, FALSE)</f>
        <v>0</v>
      </c>
      <c r="H18" s="170" t="str">
        <f>VLOOKUP($C18, 'All Courses'!$B$3:$T$118, 6, FALSE)</f>
        <v>√</v>
      </c>
      <c r="I18" s="170">
        <f>VLOOKUP($C18, 'All Courses'!$B$3:$T$118, 7, FALSE)</f>
        <v>0</v>
      </c>
      <c r="J18" s="170">
        <f>VLOOKUP($C18, 'All Courses'!$B$3:$T$118, 8, FALSE)</f>
        <v>0</v>
      </c>
      <c r="K18" s="170" t="str">
        <f>VLOOKUP($C18, 'All Courses'!$B$3:$T$118, 9, FALSE)</f>
        <v>√</v>
      </c>
      <c r="L18" s="170">
        <f>VLOOKUP($C18, 'All Courses'!$B$3:$T$118, 10, FALSE)</f>
        <v>0</v>
      </c>
      <c r="M18" s="170">
        <f>VLOOKUP($C18, 'All Courses'!$B$3:$T$118, 11, FALSE)</f>
        <v>0</v>
      </c>
      <c r="N18" s="170" t="str">
        <f>VLOOKUP($C18, 'All Courses'!$B$3:$T$118, 12, FALSE)</f>
        <v>√</v>
      </c>
      <c r="O18" s="170">
        <f>VLOOKUP($C18, 'All Courses'!$B$3:$T$118, 13, FALSE)</f>
        <v>0</v>
      </c>
      <c r="P18" s="170">
        <f>VLOOKUP($C18, 'All Courses'!$B$3:$T$118, 14, FALSE)</f>
        <v>0</v>
      </c>
      <c r="Q18" s="170" t="str">
        <f>VLOOKUP($C18, 'All Courses'!$B$3:$T$118, 15, FALSE)</f>
        <v>√</v>
      </c>
      <c r="R18" s="170">
        <f>VLOOKUP($C18, 'All Courses'!$B$3:$T$118, 16, FALSE)</f>
        <v>0</v>
      </c>
      <c r="S18" s="170">
        <f>VLOOKUP($C18, 'All Courses'!$B$3:$T$118, 17, FALSE)</f>
        <v>0</v>
      </c>
      <c r="T18" s="170">
        <f>VLOOKUP($C18, 'All Courses'!$B$3:$T$118, 18, FALSE)</f>
        <v>0</v>
      </c>
      <c r="U18" s="170">
        <f>VLOOKUP($C18, 'All Courses'!$B$3:$T$118, 19, FALSE)</f>
        <v>0</v>
      </c>
    </row>
    <row r="19" spans="1:21">
      <c r="A19">
        <v>13</v>
      </c>
      <c r="B19" s="1" t="s">
        <v>28</v>
      </c>
      <c r="C19" s="10" t="s">
        <v>258</v>
      </c>
      <c r="D19" s="168" t="s">
        <v>259</v>
      </c>
      <c r="E19" s="169">
        <v>1</v>
      </c>
      <c r="F19" s="169">
        <v>5</v>
      </c>
      <c r="G19" s="170" t="str">
        <f>VLOOKUP($C19, 'All Courses'!$B$3:$T$118, 5, FALSE)</f>
        <v>√</v>
      </c>
      <c r="H19" s="170" t="str">
        <f>VLOOKUP($C19, 'All Courses'!$B$3:$T$118, 6, FALSE)</f>
        <v>√</v>
      </c>
      <c r="I19" s="170">
        <f>VLOOKUP($C19, 'All Courses'!$B$3:$T$118, 7, FALSE)</f>
        <v>0</v>
      </c>
      <c r="J19" s="170" t="str">
        <f>VLOOKUP($C19, 'All Courses'!$B$3:$T$118, 8, FALSE)</f>
        <v>√</v>
      </c>
      <c r="K19" s="170" t="str">
        <f>VLOOKUP($C19, 'All Courses'!$B$3:$T$118, 9, FALSE)</f>
        <v>√</v>
      </c>
      <c r="L19" s="170">
        <f>VLOOKUP($C19, 'All Courses'!$B$3:$T$118, 10, FALSE)</f>
        <v>0</v>
      </c>
      <c r="M19" s="170" t="str">
        <f>VLOOKUP($C19, 'All Courses'!$B$3:$T$118, 11, FALSE)</f>
        <v>√</v>
      </c>
      <c r="N19" s="170" t="str">
        <f>VLOOKUP($C19, 'All Courses'!$B$3:$T$118, 12, FALSE)</f>
        <v>√</v>
      </c>
      <c r="O19" s="170">
        <f>VLOOKUP($C19, 'All Courses'!$B$3:$T$118, 13, FALSE)</f>
        <v>0</v>
      </c>
      <c r="P19" s="170" t="str">
        <f>VLOOKUP($C19, 'All Courses'!$B$3:$T$118, 14, FALSE)</f>
        <v>√</v>
      </c>
      <c r="Q19" s="170" t="str">
        <f>VLOOKUP($C19, 'All Courses'!$B$3:$T$118, 15, FALSE)</f>
        <v>√</v>
      </c>
      <c r="R19" s="170">
        <f>VLOOKUP($C19, 'All Courses'!$B$3:$T$118, 16, FALSE)</f>
        <v>0</v>
      </c>
      <c r="S19" s="170">
        <f>VLOOKUP($C19, 'All Courses'!$B$3:$T$118, 17, FALSE)</f>
        <v>0</v>
      </c>
      <c r="T19" s="170">
        <f>VLOOKUP($C19, 'All Courses'!$B$3:$T$118, 18, FALSE)</f>
        <v>0</v>
      </c>
      <c r="U19" s="170">
        <f>VLOOKUP($C19, 'All Courses'!$B$3:$T$118, 19, FALSE)</f>
        <v>0</v>
      </c>
    </row>
    <row r="20" spans="1:21">
      <c r="A20">
        <v>14</v>
      </c>
      <c r="B20" s="1" t="s">
        <v>28</v>
      </c>
      <c r="C20" s="10" t="s">
        <v>262</v>
      </c>
      <c r="D20" s="168" t="str">
        <f>VLOOKUP($C20, 'All Courses'!$B$3:$T$118, 2, FALSE)</f>
        <v>社會科學基礎課程：經濟學與政治學</v>
      </c>
      <c r="E20" s="169">
        <f>VLOOKUP($C20, 'All Courses'!$B$3:$T$118, 3, FALSE)</f>
        <v>2</v>
      </c>
      <c r="F20" s="169">
        <f>VLOOKUP($C20, 'All Courses'!$B$3:$T$118, 4, FALSE)</f>
        <v>10</v>
      </c>
      <c r="G20" s="170" t="str">
        <f>VLOOKUP($C20, 'All Courses'!$B$3:$T$118, 5, FALSE)</f>
        <v>√</v>
      </c>
      <c r="H20" s="170">
        <f>VLOOKUP($C20, 'All Courses'!$B$3:$T$118, 6, FALSE)</f>
        <v>0</v>
      </c>
      <c r="I20" s="170">
        <f>VLOOKUP($C20, 'All Courses'!$B$3:$T$118, 7, FALSE)</f>
        <v>0</v>
      </c>
      <c r="J20" s="170" t="str">
        <f>VLOOKUP($C20, 'All Courses'!$B$3:$T$118, 8, FALSE)</f>
        <v>√</v>
      </c>
      <c r="K20" s="170">
        <f>VLOOKUP($C20, 'All Courses'!$B$3:$T$118, 9, FALSE)</f>
        <v>0</v>
      </c>
      <c r="L20" s="170">
        <f>VLOOKUP($C20, 'All Courses'!$B$3:$T$118, 10, FALSE)</f>
        <v>0</v>
      </c>
      <c r="M20" s="170" t="str">
        <f>VLOOKUP($C20, 'All Courses'!$B$3:$T$118, 11, FALSE)</f>
        <v>√</v>
      </c>
      <c r="N20" s="170">
        <f>VLOOKUP($C20, 'All Courses'!$B$3:$T$118, 12, FALSE)</f>
        <v>0</v>
      </c>
      <c r="O20" s="170">
        <f>VLOOKUP($C20, 'All Courses'!$B$3:$T$118, 13, FALSE)</f>
        <v>0</v>
      </c>
      <c r="P20" s="170" t="str">
        <f>VLOOKUP($C20, 'All Courses'!$B$3:$T$118, 14, FALSE)</f>
        <v>√</v>
      </c>
      <c r="Q20" s="170">
        <f>VLOOKUP($C20, 'All Courses'!$B$3:$T$118, 15, FALSE)</f>
        <v>0</v>
      </c>
      <c r="R20" s="170">
        <f>VLOOKUP($C20, 'All Courses'!$B$3:$T$118, 16, FALSE)</f>
        <v>0</v>
      </c>
      <c r="S20" s="170" t="str">
        <f>VLOOKUP($C20, 'All Courses'!$B$3:$T$118, 17, FALSE)</f>
        <v>√</v>
      </c>
      <c r="T20" s="170">
        <f>VLOOKUP($C20, 'All Courses'!$B$3:$T$118, 18, FALSE)</f>
        <v>0</v>
      </c>
      <c r="U20" s="170">
        <f>VLOOKUP($C20, 'All Courses'!$B$3:$T$118, 19, FALSE)</f>
        <v>0</v>
      </c>
    </row>
    <row r="21" spans="1:21">
      <c r="A21">
        <v>15</v>
      </c>
      <c r="B21" s="1" t="s">
        <v>28</v>
      </c>
      <c r="C21" s="10" t="s">
        <v>263</v>
      </c>
      <c r="D21" s="168" t="str">
        <f>VLOOKUP($C21, 'All Courses'!$B$3:$T$118, 2, FALSE)</f>
        <v>社會科學基礎課程：心理學</v>
      </c>
      <c r="E21" s="169">
        <f>VLOOKUP($C21, 'All Courses'!$B$3:$T$118, 3, FALSE)</f>
        <v>1</v>
      </c>
      <c r="F21" s="169">
        <f>VLOOKUP($C21, 'All Courses'!$B$3:$T$118, 4, FALSE)</f>
        <v>5</v>
      </c>
      <c r="G21" s="170" t="str">
        <f>VLOOKUP($C21, 'All Courses'!$B$3:$T$118, 5, FALSE)</f>
        <v/>
      </c>
      <c r="H21" s="170" t="str">
        <f>VLOOKUP($C21, 'All Courses'!$B$3:$T$118, 6, FALSE)</f>
        <v>√</v>
      </c>
      <c r="I21" s="170">
        <f>VLOOKUP($C21, 'All Courses'!$B$3:$T$118, 7, FALSE)</f>
        <v>0</v>
      </c>
      <c r="J21" s="170">
        <f>VLOOKUP($C21, 'All Courses'!$B$3:$T$118, 8, FALSE)</f>
        <v>0</v>
      </c>
      <c r="K21" s="170" t="str">
        <f>VLOOKUP($C21, 'All Courses'!$B$3:$T$118, 9, FALSE)</f>
        <v>√</v>
      </c>
      <c r="L21" s="170">
        <f>VLOOKUP($C21, 'All Courses'!$B$3:$T$118, 10, FALSE)</f>
        <v>0</v>
      </c>
      <c r="M21" s="170">
        <f>VLOOKUP($C21, 'All Courses'!$B$3:$T$118, 11, FALSE)</f>
        <v>0</v>
      </c>
      <c r="N21" s="170" t="str">
        <f>VLOOKUP($C21, 'All Courses'!$B$3:$T$118, 12, FALSE)</f>
        <v>√</v>
      </c>
      <c r="O21" s="170">
        <f>VLOOKUP($C21, 'All Courses'!$B$3:$T$118, 13, FALSE)</f>
        <v>0</v>
      </c>
      <c r="P21" s="170">
        <f>VLOOKUP($C21, 'All Courses'!$B$3:$T$118, 14, FALSE)</f>
        <v>0</v>
      </c>
      <c r="Q21" s="170" t="str">
        <f>VLOOKUP($C21, 'All Courses'!$B$3:$T$118, 15, FALSE)</f>
        <v>√</v>
      </c>
      <c r="R21" s="170">
        <f>VLOOKUP($C21, 'All Courses'!$B$3:$T$118, 16, FALSE)</f>
        <v>0</v>
      </c>
      <c r="S21" s="170">
        <f>VLOOKUP($C21, 'All Courses'!$B$3:$T$118, 17, FALSE)</f>
        <v>0</v>
      </c>
      <c r="T21" s="170" t="str">
        <f>VLOOKUP($C21, 'All Courses'!$B$3:$T$118, 18, FALSE)</f>
        <v>√</v>
      </c>
      <c r="U21" s="170">
        <f>VLOOKUP($C21, 'All Courses'!$B$3:$T$118, 19, FALSE)</f>
        <v>0</v>
      </c>
    </row>
    <row r="22" spans="1:21">
      <c r="A22">
        <v>16</v>
      </c>
      <c r="B22" s="1" t="s">
        <v>28</v>
      </c>
      <c r="C22" s="10" t="s">
        <v>264</v>
      </c>
      <c r="D22" s="168" t="str">
        <f>VLOOKUP($C22, 'All Courses'!$B$3:$T$118, 2, FALSE)</f>
        <v>社會科學基礎課程：社會學</v>
      </c>
      <c r="E22" s="169">
        <f>VLOOKUP($C22, 'All Courses'!$B$3:$T$118, 3, FALSE)</f>
        <v>1</v>
      </c>
      <c r="F22" s="169">
        <f>VLOOKUP($C22, 'All Courses'!$B$3:$T$118, 4, FALSE)</f>
        <v>5</v>
      </c>
      <c r="G22" s="170" t="str">
        <f>VLOOKUP($C22, 'All Courses'!$B$3:$T$118, 5, FALSE)</f>
        <v>√</v>
      </c>
      <c r="H22" s="170">
        <f>VLOOKUP($C22, 'All Courses'!$B$3:$T$118, 6, FALSE)</f>
        <v>0</v>
      </c>
      <c r="I22" s="170">
        <f>VLOOKUP($C22, 'All Courses'!$B$3:$T$118, 7, FALSE)</f>
        <v>0</v>
      </c>
      <c r="J22" s="170" t="str">
        <f>VLOOKUP($C22, 'All Courses'!$B$3:$T$118, 8, FALSE)</f>
        <v>√</v>
      </c>
      <c r="K22" s="170">
        <f>VLOOKUP($C22, 'All Courses'!$B$3:$T$118, 9, FALSE)</f>
        <v>0</v>
      </c>
      <c r="L22" s="170">
        <f>VLOOKUP($C22, 'All Courses'!$B$3:$T$118, 10, FALSE)</f>
        <v>0</v>
      </c>
      <c r="M22" s="170" t="str">
        <f>VLOOKUP($C22, 'All Courses'!$B$3:$T$118, 11, FALSE)</f>
        <v>√</v>
      </c>
      <c r="N22" s="170">
        <f>VLOOKUP($C22, 'All Courses'!$B$3:$T$118, 12, FALSE)</f>
        <v>0</v>
      </c>
      <c r="O22" s="170">
        <f>VLOOKUP($C22, 'All Courses'!$B$3:$T$118, 13, FALSE)</f>
        <v>0</v>
      </c>
      <c r="P22" s="170" t="str">
        <f>VLOOKUP($C22, 'All Courses'!$B$3:$T$118, 14, FALSE)</f>
        <v>√</v>
      </c>
      <c r="Q22" s="170">
        <f>VLOOKUP($C22, 'All Courses'!$B$3:$T$118, 15, FALSE)</f>
        <v>0</v>
      </c>
      <c r="R22" s="170">
        <f>VLOOKUP($C22, 'All Courses'!$B$3:$T$118, 16, FALSE)</f>
        <v>0</v>
      </c>
      <c r="S22" s="170" t="str">
        <f>VLOOKUP($C22, 'All Courses'!$B$3:$T$118, 17, FALSE)</f>
        <v>√</v>
      </c>
      <c r="T22" s="170">
        <f>VLOOKUP($C22, 'All Courses'!$B$3:$T$118, 18, FALSE)</f>
        <v>0</v>
      </c>
      <c r="U22" s="170">
        <f>VLOOKUP($C22, 'All Courses'!$B$3:$T$118, 19, FALSE)</f>
        <v>0</v>
      </c>
    </row>
    <row r="23" spans="1:21">
      <c r="A23">
        <v>17</v>
      </c>
      <c r="B23" s="1" t="s">
        <v>28</v>
      </c>
      <c r="C23" s="16" t="s">
        <v>46</v>
      </c>
      <c r="D23" s="168" t="s">
        <v>47</v>
      </c>
      <c r="E23" s="169">
        <v>2</v>
      </c>
      <c r="F23" s="169">
        <v>10</v>
      </c>
      <c r="G23" s="170" t="str">
        <f>VLOOKUP($C23, 'All Courses'!$B$3:$T$118, 5, FALSE)</f>
        <v>√</v>
      </c>
      <c r="H23" s="170">
        <f>VLOOKUP($C23, 'All Courses'!$B$3:$T$118, 6, FALSE)</f>
        <v>0</v>
      </c>
      <c r="I23" s="170">
        <f>VLOOKUP($C23, 'All Courses'!$B$3:$T$118, 7, FALSE)</f>
        <v>0</v>
      </c>
      <c r="J23" s="170" t="str">
        <f>VLOOKUP($C23, 'All Courses'!$B$3:$T$118, 8, FALSE)</f>
        <v>√</v>
      </c>
      <c r="K23" s="170">
        <f>VLOOKUP($C23, 'All Courses'!$B$3:$T$118, 9, FALSE)</f>
        <v>0</v>
      </c>
      <c r="L23" s="170">
        <f>VLOOKUP($C23, 'All Courses'!$B$3:$T$118, 10, FALSE)</f>
        <v>0</v>
      </c>
      <c r="M23" s="170" t="str">
        <f>VLOOKUP($C23, 'All Courses'!$B$3:$T$118, 11, FALSE)</f>
        <v>√</v>
      </c>
      <c r="N23" s="170">
        <f>VLOOKUP($C23, 'All Courses'!$B$3:$T$118, 12, FALSE)</f>
        <v>0</v>
      </c>
      <c r="O23" s="170">
        <f>VLOOKUP($C23, 'All Courses'!$B$3:$T$118, 13, FALSE)</f>
        <v>0</v>
      </c>
      <c r="P23" s="170" t="str">
        <f>VLOOKUP($C23, 'All Courses'!$B$3:$T$118, 14, FALSE)</f>
        <v>√</v>
      </c>
      <c r="Q23" s="170">
        <f>VLOOKUP($C23, 'All Courses'!$B$3:$T$118, 15, FALSE)</f>
        <v>0</v>
      </c>
      <c r="R23" s="170">
        <f>VLOOKUP($C23, 'All Courses'!$B$3:$T$118, 16, FALSE)</f>
        <v>0</v>
      </c>
      <c r="S23" s="170" t="str">
        <f>VLOOKUP($C23, 'All Courses'!$B$3:$T$118, 17, FALSE)</f>
        <v>√</v>
      </c>
      <c r="T23" s="170">
        <f>VLOOKUP($C23, 'All Courses'!$B$3:$T$118, 18, FALSE)</f>
        <v>0</v>
      </c>
      <c r="U23" s="170">
        <f>VLOOKUP($C23, 'All Courses'!$B$3:$T$118, 19, FALSE)</f>
        <v>0</v>
      </c>
    </row>
    <row r="24" spans="1:21">
      <c r="A24">
        <v>18</v>
      </c>
      <c r="B24" s="1" t="s">
        <v>28</v>
      </c>
      <c r="C24" s="16" t="s">
        <v>48</v>
      </c>
      <c r="D24" s="168" t="str">
        <f>VLOOKUP($C24, 'All Courses'!$B$3:$T$118, 2, FALSE)</f>
        <v>Introduction to Microeconomics</v>
      </c>
      <c r="E24" s="169">
        <f>VLOOKUP($C24, 'All Courses'!$B$3:$T$118, 3, FALSE)</f>
        <v>1</v>
      </c>
      <c r="F24" s="169">
        <f>VLOOKUP($C24, 'All Courses'!$B$3:$T$118, 4, FALSE)</f>
        <v>5</v>
      </c>
      <c r="G24" s="170" t="str">
        <f>VLOOKUP($C24, 'All Courses'!$B$3:$T$118, 5, FALSE)</f>
        <v/>
      </c>
      <c r="H24" s="170" t="str">
        <f>VLOOKUP($C24, 'All Courses'!$B$3:$T$118, 6, FALSE)</f>
        <v>√</v>
      </c>
      <c r="I24" s="170">
        <f>VLOOKUP($C24, 'All Courses'!$B$3:$T$118, 7, FALSE)</f>
        <v>0</v>
      </c>
      <c r="J24" s="170">
        <f>VLOOKUP($C24, 'All Courses'!$B$3:$T$118, 8, FALSE)</f>
        <v>0</v>
      </c>
      <c r="K24" s="170" t="str">
        <f>VLOOKUP($C24, 'All Courses'!$B$3:$T$118, 9, FALSE)</f>
        <v>√</v>
      </c>
      <c r="L24" s="170">
        <f>VLOOKUP($C24, 'All Courses'!$B$3:$T$118, 10, FALSE)</f>
        <v>0</v>
      </c>
      <c r="M24" s="170">
        <f>VLOOKUP($C24, 'All Courses'!$B$3:$T$118, 11, FALSE)</f>
        <v>0</v>
      </c>
      <c r="N24" s="170" t="str">
        <f>VLOOKUP($C24, 'All Courses'!$B$3:$T$118, 12, FALSE)</f>
        <v>√</v>
      </c>
      <c r="O24" s="170">
        <f>VLOOKUP($C24, 'All Courses'!$B$3:$T$118, 13, FALSE)</f>
        <v>0</v>
      </c>
      <c r="P24" s="170">
        <f>VLOOKUP($C24, 'All Courses'!$B$3:$T$118, 14, FALSE)</f>
        <v>0</v>
      </c>
      <c r="Q24" s="170" t="str">
        <f>VLOOKUP($C24, 'All Courses'!$B$3:$T$118, 15, FALSE)</f>
        <v>√</v>
      </c>
      <c r="R24" s="170">
        <f>VLOOKUP($C24, 'All Courses'!$B$3:$T$118, 16, FALSE)</f>
        <v>0</v>
      </c>
      <c r="S24" s="170">
        <f>VLOOKUP($C24, 'All Courses'!$B$3:$T$118, 17, FALSE)</f>
        <v>0</v>
      </c>
      <c r="T24" s="170" t="str">
        <f>VLOOKUP($C24, 'All Courses'!$B$3:$T$118, 18, FALSE)</f>
        <v>√</v>
      </c>
      <c r="U24" s="170">
        <f>VLOOKUP($C24, 'All Courses'!$B$3:$T$118, 19, FALSE)</f>
        <v>0</v>
      </c>
    </row>
    <row r="25" spans="1:21">
      <c r="A25">
        <v>19</v>
      </c>
      <c r="B25" s="1" t="s">
        <v>28</v>
      </c>
      <c r="C25" s="16" t="s">
        <v>266</v>
      </c>
      <c r="D25" s="168" t="str">
        <f>VLOOKUP($C25, 'All Courses'!$B$3:$T$118, 2, FALSE)</f>
        <v>微觀經濟學導論</v>
      </c>
      <c r="E25" s="169">
        <f>VLOOKUP($C25, 'All Courses'!$B$3:$T$118, 3, FALSE)</f>
        <v>1</v>
      </c>
      <c r="F25" s="169">
        <f>VLOOKUP($C25, 'All Courses'!$B$3:$T$118, 4, FALSE)</f>
        <v>5</v>
      </c>
      <c r="G25" s="170" t="str">
        <f>VLOOKUP($C25, 'All Courses'!$B$3:$T$118, 5, FALSE)</f>
        <v>√</v>
      </c>
      <c r="H25" s="170">
        <f>VLOOKUP($C25, 'All Courses'!$B$3:$T$118, 6, FALSE)</f>
        <v>0</v>
      </c>
      <c r="I25" s="170">
        <f>VLOOKUP($C25, 'All Courses'!$B$3:$T$118, 7, FALSE)</f>
        <v>0</v>
      </c>
      <c r="J25" s="170" t="str">
        <f>VLOOKUP($C25, 'All Courses'!$B$3:$T$118, 8, FALSE)</f>
        <v>√</v>
      </c>
      <c r="K25" s="170">
        <f>VLOOKUP($C25, 'All Courses'!$B$3:$T$118, 9, FALSE)</f>
        <v>0</v>
      </c>
      <c r="L25" s="170">
        <f>VLOOKUP($C25, 'All Courses'!$B$3:$T$118, 10, FALSE)</f>
        <v>0</v>
      </c>
      <c r="M25" s="170" t="str">
        <f>VLOOKUP($C25, 'All Courses'!$B$3:$T$118, 11, FALSE)</f>
        <v>√</v>
      </c>
      <c r="N25" s="170">
        <f>VLOOKUP($C25, 'All Courses'!$B$3:$T$118, 12, FALSE)</f>
        <v>0</v>
      </c>
      <c r="O25" s="170">
        <f>VLOOKUP($C25, 'All Courses'!$B$3:$T$118, 13, FALSE)</f>
        <v>0</v>
      </c>
      <c r="P25" s="170" t="str">
        <f>VLOOKUP($C25, 'All Courses'!$B$3:$T$118, 14, FALSE)</f>
        <v>√</v>
      </c>
      <c r="Q25" s="170">
        <f>VLOOKUP($C25, 'All Courses'!$B$3:$T$118, 15, FALSE)</f>
        <v>0</v>
      </c>
      <c r="R25" s="170">
        <f>VLOOKUP($C25, 'All Courses'!$B$3:$T$118, 16, FALSE)</f>
        <v>0</v>
      </c>
      <c r="S25" s="170" t="str">
        <f>VLOOKUP($C25, 'All Courses'!$B$3:$T$118, 17, FALSE)</f>
        <v>√</v>
      </c>
      <c r="T25" s="170">
        <f>VLOOKUP($C25, 'All Courses'!$B$3:$T$118, 18, FALSE)</f>
        <v>0</v>
      </c>
      <c r="U25" s="170">
        <f>VLOOKUP($C25, 'All Courses'!$B$3:$T$118, 19, FALSE)</f>
        <v>0</v>
      </c>
    </row>
    <row r="26" spans="1:21">
      <c r="A26">
        <v>20</v>
      </c>
      <c r="B26" s="1" t="s">
        <v>28</v>
      </c>
      <c r="C26" s="17" t="s">
        <v>49</v>
      </c>
      <c r="D26" s="168" t="str">
        <f>VLOOKUP($C26, 'All Courses'!$B$3:$T$118, 2, FALSE)</f>
        <v>Introduction to Macroeconomics</v>
      </c>
      <c r="E26" s="169">
        <f>VLOOKUP($C26, 'All Courses'!$B$3:$T$118, 3, FALSE)</f>
        <v>1</v>
      </c>
      <c r="F26" s="169">
        <f>VLOOKUP($C26, 'All Courses'!$B$3:$T$118, 4, FALSE)</f>
        <v>5</v>
      </c>
      <c r="G26" s="170" t="str">
        <f>VLOOKUP($C26, 'All Courses'!$B$3:$T$118, 5, FALSE)</f>
        <v>√</v>
      </c>
      <c r="H26" s="170">
        <f>VLOOKUP($C26, 'All Courses'!$B$3:$T$118, 6, FALSE)</f>
        <v>0</v>
      </c>
      <c r="I26" s="170">
        <f>VLOOKUP($C26, 'All Courses'!$B$3:$T$118, 7, FALSE)</f>
        <v>0</v>
      </c>
      <c r="J26" s="170" t="str">
        <f>VLOOKUP($C26, 'All Courses'!$B$3:$T$118, 8, FALSE)</f>
        <v>√</v>
      </c>
      <c r="K26" s="170">
        <f>VLOOKUP($C26, 'All Courses'!$B$3:$T$118, 9, FALSE)</f>
        <v>0</v>
      </c>
      <c r="L26" s="170">
        <f>VLOOKUP($C26, 'All Courses'!$B$3:$T$118, 10, FALSE)</f>
        <v>0</v>
      </c>
      <c r="M26" s="170" t="str">
        <f>VLOOKUP($C26, 'All Courses'!$B$3:$T$118, 11, FALSE)</f>
        <v>√</v>
      </c>
      <c r="N26" s="170">
        <f>VLOOKUP($C26, 'All Courses'!$B$3:$T$118, 12, FALSE)</f>
        <v>0</v>
      </c>
      <c r="O26" s="170">
        <f>VLOOKUP($C26, 'All Courses'!$B$3:$T$118, 13, FALSE)</f>
        <v>0</v>
      </c>
      <c r="P26" s="170" t="str">
        <f>VLOOKUP($C26, 'All Courses'!$B$3:$T$118, 14, FALSE)</f>
        <v>√</v>
      </c>
      <c r="Q26" s="170">
        <f>VLOOKUP($C26, 'All Courses'!$B$3:$T$118, 15, FALSE)</f>
        <v>0</v>
      </c>
      <c r="R26" s="170">
        <f>VLOOKUP($C26, 'All Courses'!$B$3:$T$118, 16, FALSE)</f>
        <v>0</v>
      </c>
      <c r="S26" s="170" t="str">
        <f>VLOOKUP($C26, 'All Courses'!$B$3:$T$118, 17, FALSE)</f>
        <v>√</v>
      </c>
      <c r="T26" s="170">
        <f>VLOOKUP($C26, 'All Courses'!$B$3:$T$118, 18, FALSE)</f>
        <v>0</v>
      </c>
      <c r="U26" s="170">
        <f>VLOOKUP($C26, 'All Courses'!$B$3:$T$118, 19, FALSE)</f>
        <v>0</v>
      </c>
    </row>
    <row r="27" spans="1:21">
      <c r="A27">
        <v>21</v>
      </c>
      <c r="B27" s="1" t="s">
        <v>28</v>
      </c>
      <c r="C27" s="16" t="s">
        <v>267</v>
      </c>
      <c r="D27" s="168" t="str">
        <f>VLOOKUP($C27, 'All Courses'!$B$3:$T$118, 2, FALSE)</f>
        <v>宏觀經濟學導論</v>
      </c>
      <c r="E27" s="169">
        <f>VLOOKUP($C27, 'All Courses'!$B$3:$T$118, 3, FALSE)</f>
        <v>1</v>
      </c>
      <c r="F27" s="169">
        <f>VLOOKUP($C27, 'All Courses'!$B$3:$T$118, 4, FALSE)</f>
        <v>5</v>
      </c>
      <c r="G27" s="170" t="str">
        <f>VLOOKUP($C27, 'All Courses'!$B$3:$T$118, 5, FALSE)</f>
        <v/>
      </c>
      <c r="H27" s="170" t="str">
        <f>VLOOKUP($C27, 'All Courses'!$B$3:$T$118, 6, FALSE)</f>
        <v>√</v>
      </c>
      <c r="I27" s="170">
        <f>VLOOKUP($C27, 'All Courses'!$B$3:$T$118, 7, FALSE)</f>
        <v>0</v>
      </c>
      <c r="J27" s="170">
        <f>VLOOKUP($C27, 'All Courses'!$B$3:$T$118, 8, FALSE)</f>
        <v>0</v>
      </c>
      <c r="K27" s="170" t="str">
        <f>VLOOKUP($C27, 'All Courses'!$B$3:$T$118, 9, FALSE)</f>
        <v>√</v>
      </c>
      <c r="L27" s="170">
        <f>VLOOKUP($C27, 'All Courses'!$B$3:$T$118, 10, FALSE)</f>
        <v>0</v>
      </c>
      <c r="M27" s="170">
        <f>VLOOKUP($C27, 'All Courses'!$B$3:$T$118, 11, FALSE)</f>
        <v>0</v>
      </c>
      <c r="N27" s="170" t="str">
        <f>VLOOKUP($C27, 'All Courses'!$B$3:$T$118, 12, FALSE)</f>
        <v>√</v>
      </c>
      <c r="O27" s="170">
        <f>VLOOKUP($C27, 'All Courses'!$B$3:$T$118, 13, FALSE)</f>
        <v>0</v>
      </c>
      <c r="P27" s="170">
        <f>VLOOKUP($C27, 'All Courses'!$B$3:$T$118, 14, FALSE)</f>
        <v>0</v>
      </c>
      <c r="Q27" s="170" t="str">
        <f>VLOOKUP($C27, 'All Courses'!$B$3:$T$118, 15, FALSE)</f>
        <v>√</v>
      </c>
      <c r="R27" s="170">
        <f>VLOOKUP($C27, 'All Courses'!$B$3:$T$118, 16, FALSE)</f>
        <v>0</v>
      </c>
      <c r="S27" s="170">
        <f>VLOOKUP($C27, 'All Courses'!$B$3:$T$118, 17, FALSE)</f>
        <v>0</v>
      </c>
      <c r="T27" s="170" t="str">
        <f>VLOOKUP($C27, 'All Courses'!$B$3:$T$118, 18, FALSE)</f>
        <v>√</v>
      </c>
      <c r="U27" s="170">
        <f>VLOOKUP($C27, 'All Courses'!$B$3:$T$118, 19, FALSE)</f>
        <v>0</v>
      </c>
    </row>
    <row r="28" spans="1:21">
      <c r="A28">
        <v>22</v>
      </c>
      <c r="B28" s="1" t="s">
        <v>28</v>
      </c>
      <c r="C28" s="16" t="s">
        <v>86</v>
      </c>
      <c r="D28" s="168" t="s">
        <v>56</v>
      </c>
      <c r="E28" s="169">
        <v>1</v>
      </c>
      <c r="F28" s="169">
        <v>5</v>
      </c>
      <c r="G28" s="170" t="str">
        <f>VLOOKUP($C28, 'All Courses'!$B$3:$T$118, 5, FALSE)</f>
        <v>√</v>
      </c>
      <c r="H28" s="170" t="str">
        <f>VLOOKUP($C28, 'All Courses'!$B$3:$T$118, 6, FALSE)</f>
        <v>√</v>
      </c>
      <c r="I28" s="170">
        <f>VLOOKUP($C28, 'All Courses'!$B$3:$T$118, 7, FALSE)</f>
        <v>0</v>
      </c>
      <c r="J28" s="170" t="str">
        <f>VLOOKUP($C28, 'All Courses'!$B$3:$T$118, 8, FALSE)</f>
        <v>√</v>
      </c>
      <c r="K28" s="170" t="str">
        <f>VLOOKUP($C28, 'All Courses'!$B$3:$T$118, 9, FALSE)</f>
        <v>√</v>
      </c>
      <c r="L28" s="170">
        <f>VLOOKUP($C28, 'All Courses'!$B$3:$T$118, 10, FALSE)</f>
        <v>0</v>
      </c>
      <c r="M28" s="170" t="str">
        <f>VLOOKUP($C28, 'All Courses'!$B$3:$T$118, 11, FALSE)</f>
        <v>√</v>
      </c>
      <c r="N28" s="170" t="str">
        <f>VLOOKUP($C28, 'All Courses'!$B$3:$T$118, 12, FALSE)</f>
        <v>√</v>
      </c>
      <c r="O28" s="170">
        <f>VLOOKUP($C28, 'All Courses'!$B$3:$T$118, 13, FALSE)</f>
        <v>0</v>
      </c>
      <c r="P28" s="170">
        <f>VLOOKUP($C28, 'All Courses'!$B$3:$T$118, 14, FALSE)</f>
        <v>0</v>
      </c>
      <c r="Q28" s="170" t="str">
        <f>VLOOKUP($C28, 'All Courses'!$B$3:$T$118, 15, FALSE)</f>
        <v>√</v>
      </c>
      <c r="R28" s="170">
        <f>VLOOKUP($C28, 'All Courses'!$B$3:$T$118, 16, FALSE)</f>
        <v>0</v>
      </c>
      <c r="S28" s="170">
        <f>VLOOKUP($C28, 'All Courses'!$B$3:$T$118, 17, FALSE)</f>
        <v>0</v>
      </c>
      <c r="T28" s="170" t="str">
        <f>VLOOKUP($C28, 'All Courses'!$B$3:$T$118, 18, FALSE)</f>
        <v>√</v>
      </c>
      <c r="U28" s="170">
        <f>VLOOKUP($C28, 'All Courses'!$B$3:$T$118, 19, FALSE)</f>
        <v>0</v>
      </c>
    </row>
    <row r="29" spans="1:21">
      <c r="A29">
        <v>23</v>
      </c>
      <c r="B29" s="1" t="s">
        <v>28</v>
      </c>
      <c r="C29" s="16" t="s">
        <v>268</v>
      </c>
      <c r="D29" s="168" t="str">
        <f>VLOOKUP($C29, 'All Courses'!$B$3:$T$118, 2, FALSE)</f>
        <v>Introduction to Political Science</v>
      </c>
      <c r="E29" s="169">
        <f>VLOOKUP($C29, 'All Courses'!$B$3:$T$118, 3, FALSE)</f>
        <v>2</v>
      </c>
      <c r="F29" s="169">
        <f>VLOOKUP($C29, 'All Courses'!$B$3:$T$118, 4, FALSE)</f>
        <v>10</v>
      </c>
      <c r="G29" s="170" t="str">
        <f>VLOOKUP($C29, 'All Courses'!$B$3:$T$118, 5, FALSE)</f>
        <v>√</v>
      </c>
      <c r="H29" s="170">
        <f>VLOOKUP($C29, 'All Courses'!$B$3:$T$118, 6, FALSE)</f>
        <v>0</v>
      </c>
      <c r="I29" s="170">
        <f>VLOOKUP($C29, 'All Courses'!$B$3:$T$118, 7, FALSE)</f>
        <v>0</v>
      </c>
      <c r="J29" s="170">
        <f>VLOOKUP($C29, 'All Courses'!$B$3:$T$118, 8, FALSE)</f>
        <v>0</v>
      </c>
      <c r="K29" s="170" t="str">
        <f>VLOOKUP($C29, 'All Courses'!$B$3:$T$118, 9, FALSE)</f>
        <v>√</v>
      </c>
      <c r="L29" s="170">
        <f>VLOOKUP($C29, 'All Courses'!$B$3:$T$118, 10, FALSE)</f>
        <v>0</v>
      </c>
      <c r="M29" s="170">
        <f>VLOOKUP($C29, 'All Courses'!$B$3:$T$118, 11, FALSE)</f>
        <v>0</v>
      </c>
      <c r="N29" s="170">
        <f>VLOOKUP($C29, 'All Courses'!$B$3:$T$118, 12, FALSE)</f>
        <v>0</v>
      </c>
      <c r="O29" s="170">
        <f>VLOOKUP($C29, 'All Courses'!$B$3:$T$118, 13, FALSE)</f>
        <v>0</v>
      </c>
      <c r="P29" s="170" t="str">
        <f>VLOOKUP($C29, 'All Courses'!$B$3:$T$118, 14, FALSE)</f>
        <v>√</v>
      </c>
      <c r="Q29" s="170">
        <f>VLOOKUP($C29, 'All Courses'!$B$3:$T$118, 15, FALSE)</f>
        <v>0</v>
      </c>
      <c r="R29" s="170">
        <f>VLOOKUP($C29, 'All Courses'!$B$3:$T$118, 16, FALSE)</f>
        <v>0</v>
      </c>
      <c r="S29" s="170">
        <f>VLOOKUP($C29, 'All Courses'!$B$3:$T$118, 17, FALSE)</f>
        <v>0</v>
      </c>
      <c r="T29" s="170">
        <f>VLOOKUP($C29, 'All Courses'!$B$3:$T$118, 18, FALSE)</f>
        <v>0</v>
      </c>
      <c r="U29" s="170">
        <f>VLOOKUP($C29, 'All Courses'!$B$3:$T$118, 19, FALSE)</f>
        <v>0</v>
      </c>
    </row>
    <row r="30" spans="1:21">
      <c r="A30">
        <v>24</v>
      </c>
      <c r="B30" s="1" t="s">
        <v>28</v>
      </c>
      <c r="C30" s="16" t="s">
        <v>269</v>
      </c>
      <c r="D30" s="168" t="str">
        <f>VLOOKUP($C30, 'All Courses'!$B$3:$T$118, 2, FALSE)</f>
        <v>政治學導論</v>
      </c>
      <c r="E30" s="169">
        <f>VLOOKUP($C30, 'All Courses'!$B$3:$T$118, 3, FALSE)</f>
        <v>2</v>
      </c>
      <c r="F30" s="169">
        <f>VLOOKUP($C30, 'All Courses'!$B$3:$T$118, 4, FALSE)</f>
        <v>10</v>
      </c>
      <c r="G30" s="170" t="str">
        <f>VLOOKUP($C30, 'All Courses'!$B$3:$T$118, 5, FALSE)</f>
        <v/>
      </c>
      <c r="H30" s="170" t="str">
        <f>VLOOKUP($C30, 'All Courses'!$B$3:$T$118, 6, FALSE)</f>
        <v>√</v>
      </c>
      <c r="I30" s="170">
        <f>VLOOKUP($C30, 'All Courses'!$B$3:$T$118, 7, FALSE)</f>
        <v>0</v>
      </c>
      <c r="J30" s="170">
        <f>VLOOKUP($C30, 'All Courses'!$B$3:$T$118, 8, FALSE)</f>
        <v>0</v>
      </c>
      <c r="K30" s="170">
        <f>VLOOKUP($C30, 'All Courses'!$B$3:$T$118, 9, FALSE)</f>
        <v>0</v>
      </c>
      <c r="L30" s="170">
        <f>VLOOKUP($C30, 'All Courses'!$B$3:$T$118, 10, FALSE)</f>
        <v>0</v>
      </c>
      <c r="M30" s="170" t="str">
        <f>VLOOKUP($C30, 'All Courses'!$B$3:$T$118, 11, FALSE)</f>
        <v>√</v>
      </c>
      <c r="N30" s="170">
        <f>VLOOKUP($C30, 'All Courses'!$B$3:$T$118, 12, FALSE)</f>
        <v>0</v>
      </c>
      <c r="O30" s="170">
        <f>VLOOKUP($C30, 'All Courses'!$B$3:$T$118, 13, FALSE)</f>
        <v>0</v>
      </c>
      <c r="P30" s="170">
        <f>VLOOKUP($C30, 'All Courses'!$B$3:$T$118, 14, FALSE)</f>
        <v>0</v>
      </c>
      <c r="Q30" s="170" t="str">
        <f>VLOOKUP($C30, 'All Courses'!$B$3:$T$118, 15, FALSE)</f>
        <v>√</v>
      </c>
      <c r="R30" s="170">
        <f>VLOOKUP($C30, 'All Courses'!$B$3:$T$118, 16, FALSE)</f>
        <v>0</v>
      </c>
      <c r="S30" s="170">
        <f>VLOOKUP($C30, 'All Courses'!$B$3:$T$118, 17, FALSE)</f>
        <v>0</v>
      </c>
      <c r="T30" s="170">
        <f>VLOOKUP($C30, 'All Courses'!$B$3:$T$118, 18, FALSE)</f>
        <v>0</v>
      </c>
      <c r="U30" s="170">
        <f>VLOOKUP($C30, 'All Courses'!$B$3:$T$118, 19, FALSE)</f>
        <v>0</v>
      </c>
    </row>
    <row r="31" spans="1:21">
      <c r="A31">
        <v>25</v>
      </c>
      <c r="B31" s="1" t="s">
        <v>28</v>
      </c>
      <c r="C31" s="16" t="s">
        <v>270</v>
      </c>
      <c r="D31" s="168" t="str">
        <f>VLOOKUP($C31, 'All Courses'!$B$3:$T$118, 2, FALSE)</f>
        <v>Government and Politics of Hong Kong</v>
      </c>
      <c r="E31" s="169">
        <f>VLOOKUP($C31, 'All Courses'!$B$3:$T$118, 3, FALSE)</f>
        <v>2</v>
      </c>
      <c r="F31" s="169">
        <f>VLOOKUP($C31, 'All Courses'!$B$3:$T$118, 4, FALSE)</f>
        <v>10</v>
      </c>
      <c r="G31" s="170" t="str">
        <f>VLOOKUP($C31, 'All Courses'!$B$3:$T$118, 5, FALSE)</f>
        <v/>
      </c>
      <c r="H31" s="170" t="str">
        <f>VLOOKUP($C31, 'All Courses'!$B$3:$T$118, 6, FALSE)</f>
        <v>√</v>
      </c>
      <c r="I31" s="170">
        <f>VLOOKUP($C31, 'All Courses'!$B$3:$T$118, 7, FALSE)</f>
        <v>0</v>
      </c>
      <c r="J31" s="170">
        <f>VLOOKUP($C31, 'All Courses'!$B$3:$T$118, 8, FALSE)</f>
        <v>0</v>
      </c>
      <c r="K31" s="170">
        <f>VLOOKUP($C31, 'All Courses'!$B$3:$T$118, 9, FALSE)</f>
        <v>0</v>
      </c>
      <c r="L31" s="170">
        <f>VLOOKUP($C31, 'All Courses'!$B$3:$T$118, 10, FALSE)</f>
        <v>0</v>
      </c>
      <c r="M31" s="170" t="str">
        <f>VLOOKUP($C31, 'All Courses'!$B$3:$T$118, 11, FALSE)</f>
        <v>√</v>
      </c>
      <c r="N31" s="170">
        <f>VLOOKUP($C31, 'All Courses'!$B$3:$T$118, 12, FALSE)</f>
        <v>0</v>
      </c>
      <c r="O31" s="170">
        <f>VLOOKUP($C31, 'All Courses'!$B$3:$T$118, 13, FALSE)</f>
        <v>0</v>
      </c>
      <c r="P31" s="170">
        <f>VLOOKUP($C31, 'All Courses'!$B$3:$T$118, 14, FALSE)</f>
        <v>0</v>
      </c>
      <c r="Q31" s="170" t="str">
        <f>VLOOKUP($C31, 'All Courses'!$B$3:$T$118, 15, FALSE)</f>
        <v>√</v>
      </c>
      <c r="R31" s="170">
        <f>VLOOKUP($C31, 'All Courses'!$B$3:$T$118, 16, FALSE)</f>
        <v>0</v>
      </c>
      <c r="S31" s="170">
        <f>VLOOKUP($C31, 'All Courses'!$B$3:$T$118, 17, FALSE)</f>
        <v>0</v>
      </c>
      <c r="T31" s="170">
        <f>VLOOKUP($C31, 'All Courses'!$B$3:$T$118, 18, FALSE)</f>
        <v>0</v>
      </c>
      <c r="U31" s="170">
        <f>VLOOKUP($C31, 'All Courses'!$B$3:$T$118, 19, FALSE)</f>
        <v>0</v>
      </c>
    </row>
    <row r="32" spans="1:21">
      <c r="A32">
        <v>26</v>
      </c>
      <c r="B32" s="1" t="s">
        <v>28</v>
      </c>
      <c r="C32" s="16" t="s">
        <v>271</v>
      </c>
      <c r="D32" s="168" t="str">
        <f>VLOOKUP($C32, 'All Courses'!$B$3:$T$118, 2, FALSE)</f>
        <v>香港政府及政治</v>
      </c>
      <c r="E32" s="169">
        <f>VLOOKUP($C32, 'All Courses'!$B$3:$T$118, 3, FALSE)</f>
        <v>2</v>
      </c>
      <c r="F32" s="169">
        <f>VLOOKUP($C32, 'All Courses'!$B$3:$T$118, 4, FALSE)</f>
        <v>10</v>
      </c>
      <c r="G32" s="170" t="str">
        <f>VLOOKUP($C32, 'All Courses'!$B$3:$T$118, 5, FALSE)</f>
        <v/>
      </c>
      <c r="H32" s="170">
        <f>VLOOKUP($C32, 'All Courses'!$B$3:$T$118, 6, FALSE)</f>
        <v>0</v>
      </c>
      <c r="I32" s="170">
        <f>VLOOKUP($C32, 'All Courses'!$B$3:$T$118, 7, FALSE)</f>
        <v>0</v>
      </c>
      <c r="J32" s="170" t="str">
        <f>VLOOKUP($C32, 'All Courses'!$B$3:$T$118, 8, FALSE)</f>
        <v>√</v>
      </c>
      <c r="K32" s="170">
        <f>VLOOKUP($C32, 'All Courses'!$B$3:$T$118, 9, FALSE)</f>
        <v>0</v>
      </c>
      <c r="L32" s="170">
        <f>VLOOKUP($C32, 'All Courses'!$B$3:$T$118, 10, FALSE)</f>
        <v>0</v>
      </c>
      <c r="M32" s="170">
        <f>VLOOKUP($C32, 'All Courses'!$B$3:$T$118, 11, FALSE)</f>
        <v>0</v>
      </c>
      <c r="N32" s="170" t="str">
        <f>VLOOKUP($C32, 'All Courses'!$B$3:$T$118, 12, FALSE)</f>
        <v>√</v>
      </c>
      <c r="O32" s="170">
        <f>VLOOKUP($C32, 'All Courses'!$B$3:$T$118, 13, FALSE)</f>
        <v>0</v>
      </c>
      <c r="P32" s="170">
        <f>VLOOKUP($C32, 'All Courses'!$B$3:$T$118, 14, FALSE)</f>
        <v>0</v>
      </c>
      <c r="Q32" s="170">
        <f>VLOOKUP($C32, 'All Courses'!$B$3:$T$118, 15, FALSE)</f>
        <v>0</v>
      </c>
      <c r="R32" s="170">
        <f>VLOOKUP($C32, 'All Courses'!$B$3:$T$118, 16, FALSE)</f>
        <v>0</v>
      </c>
      <c r="S32" s="170" t="str">
        <f>VLOOKUP($C32, 'All Courses'!$B$3:$T$118, 17, FALSE)</f>
        <v>√</v>
      </c>
      <c r="T32" s="170">
        <f>VLOOKUP($C32, 'All Courses'!$B$3:$T$118, 18, FALSE)</f>
        <v>0</v>
      </c>
      <c r="U32" s="170">
        <f>VLOOKUP($C32, 'All Courses'!$B$3:$T$118, 19, FALSE)</f>
        <v>0</v>
      </c>
    </row>
    <row r="33" spans="1:21">
      <c r="A33">
        <v>27</v>
      </c>
      <c r="B33" s="1" t="s">
        <v>28</v>
      </c>
      <c r="C33" s="16" t="s">
        <v>272</v>
      </c>
      <c r="D33" s="168" t="str">
        <f>VLOOKUP($C33, 'All Courses'!$B$3:$T$118, 2, FALSE)</f>
        <v>Introduction to Public Administration</v>
      </c>
      <c r="E33" s="169">
        <f>VLOOKUP($C33, 'All Courses'!$B$3:$T$118, 3, FALSE)</f>
        <v>1</v>
      </c>
      <c r="F33" s="169">
        <f>VLOOKUP($C33, 'All Courses'!$B$3:$T$118, 4, FALSE)</f>
        <v>5</v>
      </c>
      <c r="G33" s="170" t="str">
        <f>VLOOKUP($C33, 'All Courses'!$B$3:$T$118, 5, FALSE)</f>
        <v/>
      </c>
      <c r="H33" s="170" t="str">
        <f>VLOOKUP($C33, 'All Courses'!$B$3:$T$118, 6, FALSE)</f>
        <v>√</v>
      </c>
      <c r="I33" s="170">
        <f>VLOOKUP($C33, 'All Courses'!$B$3:$T$118, 7, FALSE)</f>
        <v>0</v>
      </c>
      <c r="J33" s="170">
        <f>VLOOKUP($C33, 'All Courses'!$B$3:$T$118, 8, FALSE)</f>
        <v>0</v>
      </c>
      <c r="K33" s="170" t="str">
        <f>VLOOKUP($C33, 'All Courses'!$B$3:$T$118, 9, FALSE)</f>
        <v>√</v>
      </c>
      <c r="L33" s="170">
        <f>VLOOKUP($C33, 'All Courses'!$B$3:$T$118, 10, FALSE)</f>
        <v>0</v>
      </c>
      <c r="M33" s="170">
        <f>VLOOKUP($C33, 'All Courses'!$B$3:$T$118, 11, FALSE)</f>
        <v>0</v>
      </c>
      <c r="N33" s="170" t="str">
        <f>VLOOKUP($C33, 'All Courses'!$B$3:$T$118, 12, FALSE)</f>
        <v>√</v>
      </c>
      <c r="O33" s="170">
        <f>VLOOKUP($C33, 'All Courses'!$B$3:$T$118, 13, FALSE)</f>
        <v>0</v>
      </c>
      <c r="P33" s="170">
        <f>VLOOKUP($C33, 'All Courses'!$B$3:$T$118, 14, FALSE)</f>
        <v>0</v>
      </c>
      <c r="Q33" s="170" t="str">
        <f>VLOOKUP($C33, 'All Courses'!$B$3:$T$118, 15, FALSE)</f>
        <v>√</v>
      </c>
      <c r="R33" s="170">
        <f>VLOOKUP($C33, 'All Courses'!$B$3:$T$118, 16, FALSE)</f>
        <v>0</v>
      </c>
      <c r="S33" s="170">
        <f>VLOOKUP($C33, 'All Courses'!$B$3:$T$118, 17, FALSE)</f>
        <v>0</v>
      </c>
      <c r="T33" s="170" t="str">
        <f>VLOOKUP($C33, 'All Courses'!$B$3:$T$118, 18, FALSE)</f>
        <v>√</v>
      </c>
      <c r="U33" s="170">
        <f>VLOOKUP($C33, 'All Courses'!$B$3:$T$118, 19, FALSE)</f>
        <v>0</v>
      </c>
    </row>
    <row r="34" spans="1:21">
      <c r="A34">
        <v>28</v>
      </c>
      <c r="B34" s="1" t="s">
        <v>28</v>
      </c>
      <c r="C34" s="16" t="s">
        <v>273</v>
      </c>
      <c r="D34" s="168" t="str">
        <f>VLOOKUP($C34, 'All Courses'!$B$3:$T$118, 2, FALSE)</f>
        <v>Introduction to Public Policy</v>
      </c>
      <c r="E34" s="169">
        <f>VLOOKUP($C34, 'All Courses'!$B$3:$T$118, 3, FALSE)</f>
        <v>1</v>
      </c>
      <c r="F34" s="169">
        <f>VLOOKUP($C34, 'All Courses'!$B$3:$T$118, 4, FALSE)</f>
        <v>5</v>
      </c>
      <c r="G34" s="170" t="str">
        <f>VLOOKUP($C34, 'All Courses'!$B$3:$T$118, 5, FALSE)</f>
        <v>√</v>
      </c>
      <c r="H34" s="170">
        <f>VLOOKUP($C34, 'All Courses'!$B$3:$T$118, 6, FALSE)</f>
        <v>0</v>
      </c>
      <c r="I34" s="170">
        <f>VLOOKUP($C34, 'All Courses'!$B$3:$T$118, 7, FALSE)</f>
        <v>0</v>
      </c>
      <c r="J34" s="170" t="str">
        <f>VLOOKUP($C34, 'All Courses'!$B$3:$T$118, 8, FALSE)</f>
        <v>√</v>
      </c>
      <c r="K34" s="170">
        <f>VLOOKUP($C34, 'All Courses'!$B$3:$T$118, 9, FALSE)</f>
        <v>0</v>
      </c>
      <c r="L34" s="170">
        <f>VLOOKUP($C34, 'All Courses'!$B$3:$T$118, 10, FALSE)</f>
        <v>0</v>
      </c>
      <c r="M34" s="170" t="str">
        <f>VLOOKUP($C34, 'All Courses'!$B$3:$T$118, 11, FALSE)</f>
        <v>√</v>
      </c>
      <c r="N34" s="170">
        <f>VLOOKUP($C34, 'All Courses'!$B$3:$T$118, 12, FALSE)</f>
        <v>0</v>
      </c>
      <c r="O34" s="170">
        <f>VLOOKUP($C34, 'All Courses'!$B$3:$T$118, 13, FALSE)</f>
        <v>0</v>
      </c>
      <c r="P34" s="170" t="str">
        <f>VLOOKUP($C34, 'All Courses'!$B$3:$T$118, 14, FALSE)</f>
        <v>√</v>
      </c>
      <c r="Q34" s="170">
        <f>VLOOKUP($C34, 'All Courses'!$B$3:$T$118, 15, FALSE)</f>
        <v>0</v>
      </c>
      <c r="R34" s="170">
        <f>VLOOKUP($C34, 'All Courses'!$B$3:$T$118, 16, FALSE)</f>
        <v>0</v>
      </c>
      <c r="S34" s="170" t="str">
        <f>VLOOKUP($C34, 'All Courses'!$B$3:$T$118, 17, FALSE)</f>
        <v>√</v>
      </c>
      <c r="T34" s="170">
        <f>VLOOKUP($C34, 'All Courses'!$B$3:$T$118, 18, FALSE)</f>
        <v>0</v>
      </c>
      <c r="U34" s="170">
        <f>VLOOKUP($C34, 'All Courses'!$B$3:$T$118, 19, FALSE)</f>
        <v>0</v>
      </c>
    </row>
    <row r="35" spans="1:21">
      <c r="A35">
        <v>29</v>
      </c>
      <c r="B35" s="1" t="s">
        <v>28</v>
      </c>
      <c r="C35" s="16" t="s">
        <v>275</v>
      </c>
      <c r="D35" s="168" t="str">
        <f>VLOOKUP($C35, 'All Courses'!$B$3:$T$118, 2, FALSE)</f>
        <v>Hong Kong Society</v>
      </c>
      <c r="E35" s="169">
        <f>VLOOKUP($C35, 'All Courses'!$B$3:$T$118, 3, FALSE)</f>
        <v>2</v>
      </c>
      <c r="F35" s="169">
        <f>VLOOKUP($C35, 'All Courses'!$B$3:$T$118, 4, FALSE)</f>
        <v>10</v>
      </c>
      <c r="G35" s="170" t="str">
        <f>VLOOKUP($C35, 'All Courses'!$B$3:$T$118, 5, FALSE)</f>
        <v/>
      </c>
      <c r="H35" s="170" t="str">
        <f>VLOOKUP($C35, 'All Courses'!$B$3:$T$118, 6, FALSE)</f>
        <v>√</v>
      </c>
      <c r="I35" s="170">
        <f>VLOOKUP($C35, 'All Courses'!$B$3:$T$118, 7, FALSE)</f>
        <v>0</v>
      </c>
      <c r="J35" s="170">
        <f>VLOOKUP($C35, 'All Courses'!$B$3:$T$118, 8, FALSE)</f>
        <v>0</v>
      </c>
      <c r="K35" s="170">
        <f>VLOOKUP($C35, 'All Courses'!$B$3:$T$118, 9, FALSE)</f>
        <v>0</v>
      </c>
      <c r="L35" s="170">
        <f>VLOOKUP($C35, 'All Courses'!$B$3:$T$118, 10, FALSE)</f>
        <v>0</v>
      </c>
      <c r="M35" s="170">
        <f>VLOOKUP($C35, 'All Courses'!$B$3:$T$118, 11, FALSE)</f>
        <v>0</v>
      </c>
      <c r="N35" s="170" t="str">
        <f>VLOOKUP($C35, 'All Courses'!$B$3:$T$118, 12, FALSE)</f>
        <v>√</v>
      </c>
      <c r="O35" s="170">
        <f>VLOOKUP($C35, 'All Courses'!$B$3:$T$118, 13, FALSE)</f>
        <v>0</v>
      </c>
      <c r="P35" s="170">
        <f>VLOOKUP($C35, 'All Courses'!$B$3:$T$118, 14, FALSE)</f>
        <v>0</v>
      </c>
      <c r="Q35" s="170">
        <f>VLOOKUP($C35, 'All Courses'!$B$3:$T$118, 15, FALSE)</f>
        <v>0</v>
      </c>
      <c r="R35" s="170">
        <f>VLOOKUP($C35, 'All Courses'!$B$3:$T$118, 16, FALSE)</f>
        <v>0</v>
      </c>
      <c r="S35" s="170">
        <f>VLOOKUP($C35, 'All Courses'!$B$3:$T$118, 17, FALSE)</f>
        <v>0</v>
      </c>
      <c r="T35" s="170">
        <f>VLOOKUP($C35, 'All Courses'!$B$3:$T$118, 18, FALSE)</f>
        <v>0</v>
      </c>
      <c r="U35" s="170">
        <f>VLOOKUP($C35, 'All Courses'!$B$3:$T$118, 19, FALSE)</f>
        <v>0</v>
      </c>
    </row>
    <row r="36" spans="1:21">
      <c r="A36">
        <v>30</v>
      </c>
      <c r="B36" s="1" t="s">
        <v>28</v>
      </c>
      <c r="C36" s="16" t="s">
        <v>277</v>
      </c>
      <c r="D36" s="168" t="str">
        <f>VLOOKUP($C36, 'All Courses'!$B$3:$T$118, 2, FALSE)</f>
        <v>香港社會</v>
      </c>
      <c r="E36" s="169">
        <f>VLOOKUP($C36, 'All Courses'!$B$3:$T$118, 3, FALSE)</f>
        <v>2</v>
      </c>
      <c r="F36" s="169">
        <f>VLOOKUP($C36, 'All Courses'!$B$3:$T$118, 4, FALSE)</f>
        <v>10</v>
      </c>
      <c r="G36" s="170" t="str">
        <f>VLOOKUP($C36, 'All Courses'!$B$3:$T$118, 5, FALSE)</f>
        <v/>
      </c>
      <c r="H36" s="170">
        <f>VLOOKUP($C36, 'All Courses'!$B$3:$T$118, 6, FALSE)</f>
        <v>0</v>
      </c>
      <c r="I36" s="170">
        <f>VLOOKUP($C36, 'All Courses'!$B$3:$T$118, 7, FALSE)</f>
        <v>0</v>
      </c>
      <c r="J36" s="170">
        <f>VLOOKUP($C36, 'All Courses'!$B$3:$T$118, 8, FALSE)</f>
        <v>0</v>
      </c>
      <c r="K36" s="170" t="str">
        <f>VLOOKUP($C36, 'All Courses'!$B$3:$T$118, 9, FALSE)</f>
        <v>√</v>
      </c>
      <c r="L36" s="170">
        <f>VLOOKUP($C36, 'All Courses'!$B$3:$T$118, 10, FALSE)</f>
        <v>0</v>
      </c>
      <c r="M36" s="170">
        <f>VLOOKUP($C36, 'All Courses'!$B$3:$T$118, 11, FALSE)</f>
        <v>0</v>
      </c>
      <c r="N36" s="170">
        <f>VLOOKUP($C36, 'All Courses'!$B$3:$T$118, 12, FALSE)</f>
        <v>0</v>
      </c>
      <c r="O36" s="170">
        <f>VLOOKUP($C36, 'All Courses'!$B$3:$T$118, 13, FALSE)</f>
        <v>0</v>
      </c>
      <c r="P36" s="170">
        <f>VLOOKUP($C36, 'All Courses'!$B$3:$T$118, 14, FALSE)</f>
        <v>0</v>
      </c>
      <c r="Q36" s="170" t="str">
        <f>VLOOKUP($C36, 'All Courses'!$B$3:$T$118, 15, FALSE)</f>
        <v>√</v>
      </c>
      <c r="R36" s="170">
        <f>VLOOKUP($C36, 'All Courses'!$B$3:$T$118, 16, FALSE)</f>
        <v>0</v>
      </c>
      <c r="S36" s="170">
        <f>VLOOKUP($C36, 'All Courses'!$B$3:$T$118, 17, FALSE)</f>
        <v>0</v>
      </c>
      <c r="T36" s="170">
        <f>VLOOKUP($C36, 'All Courses'!$B$3:$T$118, 18, FALSE)</f>
        <v>0</v>
      </c>
      <c r="U36" s="170">
        <f>VLOOKUP($C36, 'All Courses'!$B$3:$T$118, 19, FALSE)</f>
        <v>0</v>
      </c>
    </row>
    <row r="37" spans="1:21">
      <c r="A37">
        <v>31</v>
      </c>
      <c r="B37" s="1" t="s">
        <v>28</v>
      </c>
      <c r="C37" s="17" t="s">
        <v>323</v>
      </c>
      <c r="D37" s="168" t="s">
        <v>288</v>
      </c>
      <c r="E37" s="169">
        <v>2</v>
      </c>
      <c r="F37" s="169">
        <v>10</v>
      </c>
      <c r="G37" s="170" t="str">
        <f>VLOOKUP($C37, 'All Courses'!$B$3:$T$118, 5, FALSE)</f>
        <v>√</v>
      </c>
      <c r="H37" s="170">
        <f>VLOOKUP($C37, 'All Courses'!$B$3:$T$118, 6, FALSE)</f>
        <v>0</v>
      </c>
      <c r="I37" s="170">
        <f>VLOOKUP($C37, 'All Courses'!$B$3:$T$118, 7, FALSE)</f>
        <v>0</v>
      </c>
      <c r="J37" s="170" t="str">
        <f>VLOOKUP($C37, 'All Courses'!$B$3:$T$118, 8, FALSE)</f>
        <v>√</v>
      </c>
      <c r="K37" s="170">
        <f>VLOOKUP($C37, 'All Courses'!$B$3:$T$118, 9, FALSE)</f>
        <v>0</v>
      </c>
      <c r="L37" s="170">
        <f>VLOOKUP($C37, 'All Courses'!$B$3:$T$118, 10, FALSE)</f>
        <v>0</v>
      </c>
      <c r="M37" s="170" t="str">
        <f>VLOOKUP($C37, 'All Courses'!$B$3:$T$118, 11, FALSE)</f>
        <v>√</v>
      </c>
      <c r="N37" s="170">
        <f>VLOOKUP($C37, 'All Courses'!$B$3:$T$118, 12, FALSE)</f>
        <v>0</v>
      </c>
      <c r="O37" s="170">
        <f>VLOOKUP($C37, 'All Courses'!$B$3:$T$118, 13, FALSE)</f>
        <v>0</v>
      </c>
      <c r="P37" s="170" t="str">
        <f>VLOOKUP($C37, 'All Courses'!$B$3:$T$118, 14, FALSE)</f>
        <v>√</v>
      </c>
      <c r="Q37" s="170">
        <f>VLOOKUP($C37, 'All Courses'!$B$3:$T$118, 15, FALSE)</f>
        <v>0</v>
      </c>
      <c r="R37" s="170">
        <f>VLOOKUP($C37, 'All Courses'!$B$3:$T$118, 16, FALSE)</f>
        <v>0</v>
      </c>
      <c r="S37" s="170" t="str">
        <f>VLOOKUP($C37, 'All Courses'!$B$3:$T$118, 17, FALSE)</f>
        <v>√</v>
      </c>
      <c r="T37" s="170">
        <f>VLOOKUP($C37, 'All Courses'!$B$3:$T$118, 18, FALSE)</f>
        <v>0</v>
      </c>
      <c r="U37" s="170">
        <f>VLOOKUP($C37, 'All Courses'!$B$3:$T$118, 19, FALSE)</f>
        <v>0</v>
      </c>
    </row>
    <row r="38" spans="1:21">
      <c r="A38">
        <v>32</v>
      </c>
      <c r="B38" s="1" t="s">
        <v>28</v>
      </c>
      <c r="C38" s="19" t="s">
        <v>284</v>
      </c>
      <c r="D38" s="168" t="s">
        <v>285</v>
      </c>
      <c r="E38" s="169">
        <v>2</v>
      </c>
      <c r="F38" s="169">
        <v>10</v>
      </c>
      <c r="G38" s="170" t="str">
        <f>VLOOKUP($C38, 'All Courses'!$B$3:$T$118, 5, FALSE)</f>
        <v>√</v>
      </c>
      <c r="H38" s="170">
        <f>VLOOKUP($C38, 'All Courses'!$B$3:$T$118, 6, FALSE)</f>
        <v>0</v>
      </c>
      <c r="I38" s="170">
        <f>VLOOKUP($C38, 'All Courses'!$B$3:$T$118, 7, FALSE)</f>
        <v>0</v>
      </c>
      <c r="J38" s="170" t="str">
        <f>VLOOKUP($C38, 'All Courses'!$B$3:$T$118, 8, FALSE)</f>
        <v>√</v>
      </c>
      <c r="K38" s="170">
        <f>VLOOKUP($C38, 'All Courses'!$B$3:$T$118, 9, FALSE)</f>
        <v>0</v>
      </c>
      <c r="L38" s="170">
        <f>VLOOKUP($C38, 'All Courses'!$B$3:$T$118, 10, FALSE)</f>
        <v>0</v>
      </c>
      <c r="M38" s="170" t="str">
        <f>VLOOKUP($C38, 'All Courses'!$B$3:$T$118, 11, FALSE)</f>
        <v>√</v>
      </c>
      <c r="N38" s="170">
        <f>VLOOKUP($C38, 'All Courses'!$B$3:$T$118, 12, FALSE)</f>
        <v>0</v>
      </c>
      <c r="O38" s="170">
        <f>VLOOKUP($C38, 'All Courses'!$B$3:$T$118, 13, FALSE)</f>
        <v>0</v>
      </c>
      <c r="P38" s="170" t="str">
        <f>VLOOKUP($C38, 'All Courses'!$B$3:$T$118, 14, FALSE)</f>
        <v>√</v>
      </c>
      <c r="Q38" s="170">
        <f>VLOOKUP($C38, 'All Courses'!$B$3:$T$118, 15, FALSE)</f>
        <v>0</v>
      </c>
      <c r="R38" s="170">
        <f>VLOOKUP($C38, 'All Courses'!$B$3:$T$118, 16, FALSE)</f>
        <v>0</v>
      </c>
      <c r="S38" s="170" t="str">
        <f>VLOOKUP($C38, 'All Courses'!$B$3:$T$118, 17, FALSE)</f>
        <v>√</v>
      </c>
      <c r="T38" s="170">
        <f>VLOOKUP($C38, 'All Courses'!$B$3:$T$118, 18, FALSE)</f>
        <v>0</v>
      </c>
      <c r="U38" s="170">
        <f>VLOOKUP($C38, 'All Courses'!$B$3:$T$118, 19, FALSE)</f>
        <v>0</v>
      </c>
    </row>
    <row r="39" spans="1:21">
      <c r="A39">
        <v>33</v>
      </c>
      <c r="B39" s="1"/>
      <c r="C39" s="92"/>
      <c r="D39" s="168"/>
      <c r="E39" s="169"/>
      <c r="F39" s="169"/>
      <c r="G39" s="170"/>
      <c r="H39" s="170"/>
      <c r="I39" s="170"/>
      <c r="J39" s="170"/>
      <c r="K39" s="170"/>
      <c r="L39" s="170"/>
      <c r="M39" s="170"/>
      <c r="N39" s="170"/>
      <c r="O39" s="170"/>
      <c r="P39" s="170"/>
      <c r="Q39" s="170"/>
      <c r="R39" s="170"/>
      <c r="S39" s="170"/>
      <c r="T39" s="170"/>
      <c r="U39" s="170"/>
    </row>
    <row r="40" spans="1:21">
      <c r="A40">
        <v>34</v>
      </c>
      <c r="B40" s="11"/>
      <c r="C40" s="95"/>
      <c r="D40" s="95"/>
      <c r="E40" s="94"/>
      <c r="F40" s="94"/>
      <c r="G40" s="94"/>
      <c r="H40" s="94"/>
      <c r="I40" s="94"/>
      <c r="J40" s="94"/>
      <c r="K40" s="94"/>
      <c r="L40" s="94"/>
      <c r="M40" s="94"/>
      <c r="N40" s="94"/>
      <c r="O40" s="94"/>
      <c r="P40" s="94"/>
      <c r="Q40" s="94"/>
      <c r="R40" s="94"/>
      <c r="S40" s="94"/>
      <c r="T40" s="94"/>
      <c r="U40" s="94"/>
    </row>
    <row r="41" spans="1:21" ht="15.5">
      <c r="B41" s="9" t="s">
        <v>24</v>
      </c>
    </row>
    <row r="42" spans="1:21" ht="15.5">
      <c r="B42" s="9" t="s">
        <v>26</v>
      </c>
    </row>
  </sheetData>
  <mergeCells count="2">
    <mergeCell ref="D5:D6"/>
    <mergeCell ref="F5:F6"/>
  </mergeCells>
  <phoneticPr fontId="7" type="noConversion"/>
  <pageMargins left="0.7" right="0.7" top="0.75" bottom="0.75" header="0.3" footer="0.3"/>
  <pageSetup paperSize="9" scale="61"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52"/>
  <sheetViews>
    <sheetView zoomScale="80" zoomScaleNormal="80" workbookViewId="0">
      <selection activeCell="F47" sqref="F47"/>
    </sheetView>
  </sheetViews>
  <sheetFormatPr defaultRowHeight="14.5"/>
  <cols>
    <col min="2" max="2" width="23.453125" customWidth="1"/>
    <col min="3" max="3" width="14.26953125" customWidth="1"/>
    <col min="4" max="4" width="14.54296875" customWidth="1"/>
    <col min="5" max="5" width="16.26953125" customWidth="1"/>
    <col min="6" max="6" width="37.453125" bestFit="1" customWidth="1"/>
    <col min="10" max="10" width="23.54296875" customWidth="1"/>
    <col min="11" max="11" width="10.54296875" customWidth="1"/>
  </cols>
  <sheetData>
    <row r="1" spans="1:12" ht="25.15" customHeight="1">
      <c r="A1" s="13"/>
      <c r="B1" s="149" t="s">
        <v>306</v>
      </c>
      <c r="C1" s="150"/>
      <c r="D1" s="150"/>
      <c r="E1" s="150"/>
      <c r="F1" s="148"/>
      <c r="G1" s="13"/>
      <c r="H1" s="13"/>
      <c r="I1" s="13"/>
      <c r="J1" s="13"/>
    </row>
    <row r="2" spans="1:12" ht="25.15" customHeight="1">
      <c r="A2" s="13"/>
      <c r="B2" s="149" t="s">
        <v>290</v>
      </c>
      <c r="C2" s="150"/>
      <c r="D2" s="150"/>
      <c r="E2" s="150"/>
      <c r="F2" s="148"/>
      <c r="G2" s="13"/>
      <c r="H2" s="13"/>
      <c r="I2" s="13"/>
      <c r="J2" s="13"/>
    </row>
    <row r="3" spans="1:12" ht="25.15" customHeight="1">
      <c r="A3" s="13"/>
      <c r="B3" s="149" t="s">
        <v>291</v>
      </c>
      <c r="C3" s="150"/>
      <c r="D3" s="150"/>
      <c r="E3" s="150"/>
      <c r="F3" s="148"/>
      <c r="G3" s="13"/>
      <c r="H3" s="13"/>
      <c r="I3" s="13"/>
      <c r="J3" s="13"/>
    </row>
    <row r="4" spans="1:12" ht="25.15" customHeight="1">
      <c r="A4" s="13"/>
      <c r="B4" s="153" t="s">
        <v>298</v>
      </c>
      <c r="C4" s="150"/>
      <c r="D4" s="150"/>
      <c r="E4" s="150"/>
      <c r="F4" s="148"/>
      <c r="G4" s="13"/>
      <c r="H4" s="13"/>
      <c r="I4" s="13"/>
      <c r="J4" s="13"/>
    </row>
    <row r="5" spans="1:12" ht="46.5">
      <c r="A5" s="13"/>
      <c r="B5" s="152" t="s">
        <v>96</v>
      </c>
      <c r="C5" s="151" t="s">
        <v>111</v>
      </c>
      <c r="D5" s="151" t="s">
        <v>112</v>
      </c>
      <c r="E5" s="151" t="s">
        <v>14</v>
      </c>
      <c r="F5" s="151" t="s">
        <v>15</v>
      </c>
      <c r="G5" s="151" t="s">
        <v>2</v>
      </c>
      <c r="H5" s="151" t="s">
        <v>3</v>
      </c>
      <c r="I5" s="152" t="s">
        <v>17</v>
      </c>
      <c r="J5" s="151" t="s">
        <v>113</v>
      </c>
      <c r="L5" t="s">
        <v>115</v>
      </c>
    </row>
    <row r="6" spans="1:12" ht="20.149999999999999" customHeight="1">
      <c r="A6" s="13"/>
      <c r="B6" s="125" t="s">
        <v>299</v>
      </c>
      <c r="C6" s="126"/>
      <c r="D6" s="126"/>
      <c r="E6" s="126"/>
      <c r="F6" s="126"/>
      <c r="G6" s="126"/>
      <c r="H6" s="126"/>
      <c r="I6" s="126"/>
      <c r="J6" s="199"/>
    </row>
    <row r="7" spans="1:12" ht="20.149999999999999" customHeight="1">
      <c r="A7" s="13">
        <v>1</v>
      </c>
      <c r="B7" s="14"/>
      <c r="C7" s="15" t="s">
        <v>294</v>
      </c>
      <c r="D7" s="14"/>
      <c r="E7" s="10" t="s">
        <v>250</v>
      </c>
      <c r="F7" s="181" t="str">
        <f>VLOOKUP($E7, 'All Courses'!$B$3:$E$118, 2, FALSE)</f>
        <v>Hong Kong Criminal Justice System</v>
      </c>
      <c r="G7" s="171">
        <f>VLOOKUP($E7, 'All Courses'!$B$3:$E$118, 3, FALSE)</f>
        <v>2</v>
      </c>
      <c r="H7" s="171">
        <f>VLOOKUP($E7, 'All Courses'!$B$3:$E$118, 4, FALSE)</f>
        <v>10</v>
      </c>
      <c r="I7" s="15"/>
      <c r="J7" s="15"/>
    </row>
    <row r="8" spans="1:12" ht="20.149999999999999" customHeight="1">
      <c r="A8" s="13">
        <v>2</v>
      </c>
      <c r="B8" s="14"/>
      <c r="C8" s="15" t="s">
        <v>294</v>
      </c>
      <c r="D8" s="14"/>
      <c r="E8" s="10" t="s">
        <v>251</v>
      </c>
      <c r="F8" s="181" t="str">
        <f>VLOOKUP($E8, 'All Courses'!$B$3:$E$118, 2, FALSE)</f>
        <v>Security Practice and Management</v>
      </c>
      <c r="G8" s="171">
        <f>VLOOKUP($E8, 'All Courses'!$B$3:$E$118, 3, FALSE)</f>
        <v>2</v>
      </c>
      <c r="H8" s="171">
        <f>VLOOKUP($E8, 'All Courses'!$B$3:$E$118, 4, FALSE)</f>
        <v>10</v>
      </c>
      <c r="I8" s="15"/>
      <c r="J8" s="15"/>
    </row>
    <row r="9" spans="1:12" ht="20.149999999999999" customHeight="1">
      <c r="A9" s="13"/>
      <c r="B9" s="193" t="s">
        <v>300</v>
      </c>
      <c r="C9" s="194"/>
      <c r="D9" s="193"/>
      <c r="E9" s="200"/>
      <c r="F9" s="201"/>
      <c r="G9" s="202"/>
      <c r="H9" s="202"/>
      <c r="I9" s="194"/>
      <c r="J9" s="194"/>
    </row>
    <row r="10" spans="1:12" ht="20.149999999999999" customHeight="1">
      <c r="A10" s="13">
        <v>3</v>
      </c>
      <c r="B10" s="14"/>
      <c r="C10" s="15" t="s">
        <v>295</v>
      </c>
      <c r="D10" s="14"/>
      <c r="E10" s="10" t="s">
        <v>38</v>
      </c>
      <c r="F10" s="181" t="s">
        <v>252</v>
      </c>
      <c r="G10" s="171">
        <v>1</v>
      </c>
      <c r="H10" s="171">
        <v>5</v>
      </c>
      <c r="I10" s="15"/>
      <c r="J10" s="15"/>
    </row>
    <row r="11" spans="1:12" ht="20.149999999999999" customHeight="1">
      <c r="A11" s="13">
        <v>4</v>
      </c>
      <c r="B11" s="14"/>
      <c r="C11" s="15" t="s">
        <v>295</v>
      </c>
      <c r="D11" s="14"/>
      <c r="E11" s="10" t="s">
        <v>253</v>
      </c>
      <c r="F11" s="181" t="str">
        <f>VLOOKUP($E11, 'All Courses'!$B$3:$E$118, 2, FALSE)</f>
        <v>應用文</v>
      </c>
      <c r="G11" s="171">
        <f>VLOOKUP($E11, 'All Courses'!$B$3:$E$118, 3, FALSE)</f>
        <v>1</v>
      </c>
      <c r="H11" s="171">
        <f>VLOOKUP($E11, 'All Courses'!$B$3:$E$118, 4, FALSE)</f>
        <v>5</v>
      </c>
      <c r="I11" s="15"/>
      <c r="J11" s="15"/>
    </row>
    <row r="12" spans="1:12" ht="20.149999999999999" customHeight="1">
      <c r="A12" s="13">
        <v>5</v>
      </c>
      <c r="B12" s="14"/>
      <c r="C12" s="15" t="s">
        <v>295</v>
      </c>
      <c r="D12" s="14"/>
      <c r="E12" s="10" t="s">
        <v>254</v>
      </c>
      <c r="F12" s="181" t="str">
        <f>VLOOKUP($E12, 'All Courses'!$B$3:$E$118, 2, FALSE)</f>
        <v>University English Writing Skills</v>
      </c>
      <c r="G12" s="171">
        <f>VLOOKUP($E12, 'All Courses'!$B$3:$E$118, 3, FALSE)</f>
        <v>1</v>
      </c>
      <c r="H12" s="171">
        <f>VLOOKUP($E12, 'All Courses'!$B$3:$E$118, 4, FALSE)</f>
        <v>5</v>
      </c>
      <c r="I12" s="15"/>
      <c r="J12" s="15"/>
    </row>
    <row r="13" spans="1:12" ht="20.149999999999999" customHeight="1">
      <c r="A13" s="13">
        <v>6</v>
      </c>
      <c r="B13" s="14"/>
      <c r="C13" s="15" t="s">
        <v>295</v>
      </c>
      <c r="D13" s="14"/>
      <c r="E13" s="10" t="s">
        <v>255</v>
      </c>
      <c r="F13" s="181" t="str">
        <f>VLOOKUP($E13, 'All Courses'!$B$3:$E$118, 2, FALSE)</f>
        <v>Presentation Skills</v>
      </c>
      <c r="G13" s="171">
        <f>VLOOKUP($E13, 'All Courses'!$B$3:$E$118, 3, FALSE)</f>
        <v>1</v>
      </c>
      <c r="H13" s="171">
        <f>VLOOKUP($E13, 'All Courses'!$B$3:$E$118, 4, FALSE)</f>
        <v>5</v>
      </c>
      <c r="I13" s="15"/>
      <c r="J13" s="15"/>
    </row>
    <row r="14" spans="1:12" ht="20.149999999999999" customHeight="1">
      <c r="A14" s="13">
        <v>7</v>
      </c>
      <c r="B14" s="14"/>
      <c r="C14" s="15" t="s">
        <v>295</v>
      </c>
      <c r="D14" s="14"/>
      <c r="E14" s="10" t="s">
        <v>256</v>
      </c>
      <c r="F14" s="181" t="s">
        <v>257</v>
      </c>
      <c r="G14" s="171">
        <v>1</v>
      </c>
      <c r="H14" s="171">
        <v>5</v>
      </c>
      <c r="I14" s="15"/>
      <c r="J14" s="15"/>
    </row>
    <row r="15" spans="1:12" ht="20.149999999999999" customHeight="1">
      <c r="A15" s="13">
        <v>8</v>
      </c>
      <c r="B15" s="14"/>
      <c r="C15" s="15" t="s">
        <v>295</v>
      </c>
      <c r="D15" s="14"/>
      <c r="E15" s="10" t="s">
        <v>258</v>
      </c>
      <c r="F15" s="181" t="s">
        <v>259</v>
      </c>
      <c r="G15" s="171">
        <v>1</v>
      </c>
      <c r="H15" s="171">
        <v>5</v>
      </c>
      <c r="I15" s="15"/>
      <c r="J15" s="15"/>
    </row>
    <row r="16" spans="1:12" ht="20.149999999999999" customHeight="1">
      <c r="A16" s="13">
        <v>9</v>
      </c>
      <c r="B16" s="14"/>
      <c r="C16" s="15" t="s">
        <v>295</v>
      </c>
      <c r="D16" s="14"/>
      <c r="E16" s="10" t="s">
        <v>260</v>
      </c>
      <c r="F16" s="181" t="s">
        <v>261</v>
      </c>
      <c r="G16" s="171">
        <v>2</v>
      </c>
      <c r="H16" s="171">
        <v>10</v>
      </c>
      <c r="I16" s="15"/>
      <c r="J16" s="238" t="s">
        <v>309</v>
      </c>
    </row>
    <row r="17" spans="1:11" ht="20.149999999999999" customHeight="1">
      <c r="A17" s="13">
        <v>10</v>
      </c>
      <c r="B17" s="14"/>
      <c r="C17" s="15" t="s">
        <v>295</v>
      </c>
      <c r="D17" s="14"/>
      <c r="E17" s="10" t="s">
        <v>262</v>
      </c>
      <c r="F17" s="181" t="str">
        <f>VLOOKUP($E17, 'All Courses'!$B$3:$E$118, 2, FALSE)</f>
        <v>社會科學基礎課程：經濟學與政治學</v>
      </c>
      <c r="G17" s="171">
        <f>VLOOKUP($E17, 'All Courses'!$B$3:$E$118, 3, FALSE)</f>
        <v>2</v>
      </c>
      <c r="H17" s="171">
        <f>VLOOKUP($E17, 'All Courses'!$B$3:$E$118, 4, FALSE)</f>
        <v>10</v>
      </c>
      <c r="I17" s="15"/>
      <c r="J17" s="239"/>
    </row>
    <row r="18" spans="1:11" ht="20.149999999999999" customHeight="1">
      <c r="A18" s="13">
        <v>11</v>
      </c>
      <c r="B18" s="14"/>
      <c r="C18" s="15" t="s">
        <v>295</v>
      </c>
      <c r="D18" s="14"/>
      <c r="E18" s="10" t="s">
        <v>263</v>
      </c>
      <c r="F18" s="181" t="str">
        <f>VLOOKUP($E18, 'All Courses'!$B$3:$E$118, 2, FALSE)</f>
        <v>社會科學基礎課程：心理學</v>
      </c>
      <c r="G18" s="171">
        <f>VLOOKUP($E18, 'All Courses'!$B$3:$E$118, 3, FALSE)</f>
        <v>1</v>
      </c>
      <c r="H18" s="171">
        <f>VLOOKUP($E18, 'All Courses'!$B$3:$E$118, 4, FALSE)</f>
        <v>5</v>
      </c>
      <c r="I18" s="15"/>
      <c r="J18" s="239"/>
    </row>
    <row r="19" spans="1:11" ht="20.149999999999999" customHeight="1">
      <c r="A19" s="13">
        <v>12</v>
      </c>
      <c r="B19" s="14"/>
      <c r="C19" s="15" t="s">
        <v>295</v>
      </c>
      <c r="D19" s="14"/>
      <c r="E19" s="10" t="s">
        <v>264</v>
      </c>
      <c r="F19" s="181" t="str">
        <f>VLOOKUP($E19, 'All Courses'!$B$3:$E$118, 2, FALSE)</f>
        <v>社會科學基礎課程：社會學</v>
      </c>
      <c r="G19" s="171">
        <f>VLOOKUP($E19, 'All Courses'!$B$3:$E$118, 3, FALSE)</f>
        <v>1</v>
      </c>
      <c r="H19" s="171">
        <f>VLOOKUP($E19, 'All Courses'!$B$3:$E$118, 4, FALSE)</f>
        <v>5</v>
      </c>
      <c r="I19" s="15"/>
      <c r="J19" s="237"/>
    </row>
    <row r="20" spans="1:11" ht="20.149999999999999" customHeight="1">
      <c r="A20" s="13"/>
      <c r="B20" s="125" t="s">
        <v>301</v>
      </c>
      <c r="C20" s="127"/>
      <c r="D20" s="126"/>
      <c r="E20" s="126"/>
      <c r="F20" s="126"/>
      <c r="G20" s="127"/>
      <c r="H20" s="127"/>
      <c r="I20" s="127"/>
      <c r="J20" s="203"/>
    </row>
    <row r="21" spans="1:11" ht="20.149999999999999" customHeight="1">
      <c r="A21" s="13">
        <v>13</v>
      </c>
      <c r="B21" s="14"/>
      <c r="C21" s="15" t="s">
        <v>294</v>
      </c>
      <c r="D21" s="20"/>
      <c r="E21" s="16" t="s">
        <v>265</v>
      </c>
      <c r="F21" s="181" t="s">
        <v>47</v>
      </c>
      <c r="G21" s="171">
        <v>2</v>
      </c>
      <c r="H21" s="171">
        <v>10</v>
      </c>
      <c r="I21" s="7"/>
      <c r="J21" s="15"/>
      <c r="K21" s="5"/>
    </row>
    <row r="22" spans="1:11" ht="20.149999999999999" customHeight="1">
      <c r="A22" s="13">
        <v>14</v>
      </c>
      <c r="B22" s="14"/>
      <c r="C22" s="15" t="s">
        <v>294</v>
      </c>
      <c r="D22" s="20"/>
      <c r="E22" s="16" t="s">
        <v>48</v>
      </c>
      <c r="F22" s="181" t="str">
        <f>VLOOKUP($E22, 'All Courses'!$B$3:$E$118, 2, FALSE)</f>
        <v>Introduction to Microeconomics</v>
      </c>
      <c r="G22" s="171">
        <f>VLOOKUP($E22, 'All Courses'!$B$3:$E$118, 3, FALSE)</f>
        <v>1</v>
      </c>
      <c r="H22" s="171">
        <f>VLOOKUP($E22, 'All Courses'!$B$3:$E$118, 4, FALSE)</f>
        <v>5</v>
      </c>
      <c r="I22" s="7"/>
      <c r="J22" s="236" t="s">
        <v>310</v>
      </c>
      <c r="K22" s="5"/>
    </row>
    <row r="23" spans="1:11" ht="20.149999999999999" customHeight="1">
      <c r="A23" s="13">
        <v>15</v>
      </c>
      <c r="B23" s="14"/>
      <c r="C23" s="15" t="s">
        <v>294</v>
      </c>
      <c r="D23" s="20"/>
      <c r="E23" s="16" t="s">
        <v>266</v>
      </c>
      <c r="F23" s="181" t="str">
        <f>VLOOKUP($E23, 'All Courses'!$B$3:$E$118, 2, FALSE)</f>
        <v>微觀經濟學導論</v>
      </c>
      <c r="G23" s="171">
        <f>VLOOKUP($E23, 'All Courses'!$B$3:$E$118, 3, FALSE)</f>
        <v>1</v>
      </c>
      <c r="H23" s="171">
        <f>VLOOKUP($E23, 'All Courses'!$B$3:$E$118, 4, FALSE)</f>
        <v>5</v>
      </c>
      <c r="I23" s="7"/>
      <c r="J23" s="237"/>
      <c r="K23" s="5"/>
    </row>
    <row r="24" spans="1:11" ht="20.149999999999999" customHeight="1">
      <c r="A24" s="13">
        <v>16</v>
      </c>
      <c r="B24" s="14"/>
      <c r="C24" s="15" t="s">
        <v>294</v>
      </c>
      <c r="D24" s="20"/>
      <c r="E24" s="17" t="s">
        <v>49</v>
      </c>
      <c r="F24" s="181" t="str">
        <f>VLOOKUP($E24, 'All Courses'!$B$3:$E$118, 2, FALSE)</f>
        <v>Introduction to Macroeconomics</v>
      </c>
      <c r="G24" s="171">
        <f>VLOOKUP($E24, 'All Courses'!$B$3:$E$118, 3, FALSE)</f>
        <v>1</v>
      </c>
      <c r="H24" s="171">
        <f>VLOOKUP($E24, 'All Courses'!$B$3:$E$118, 4, FALSE)</f>
        <v>5</v>
      </c>
      <c r="I24" s="7"/>
      <c r="J24" s="236" t="s">
        <v>311</v>
      </c>
      <c r="K24" s="5"/>
    </row>
    <row r="25" spans="1:11" ht="20.149999999999999" customHeight="1">
      <c r="A25" s="13">
        <v>17</v>
      </c>
      <c r="B25" s="14"/>
      <c r="C25" s="15" t="s">
        <v>294</v>
      </c>
      <c r="D25" s="20"/>
      <c r="E25" s="16" t="s">
        <v>267</v>
      </c>
      <c r="F25" s="181" t="str">
        <f>VLOOKUP($E25, 'All Courses'!$B$3:$E$118, 2, FALSE)</f>
        <v>宏觀經濟學導論</v>
      </c>
      <c r="G25" s="171">
        <f>VLOOKUP($E25, 'All Courses'!$B$3:$E$118, 3, FALSE)</f>
        <v>1</v>
      </c>
      <c r="H25" s="171">
        <f>VLOOKUP($E25, 'All Courses'!$B$3:$E$118, 4, FALSE)</f>
        <v>5</v>
      </c>
      <c r="I25" s="7"/>
      <c r="J25" s="237"/>
      <c r="K25" s="5"/>
    </row>
    <row r="26" spans="1:11" ht="20.149999999999999" customHeight="1">
      <c r="A26" s="13">
        <v>18</v>
      </c>
      <c r="B26" s="14"/>
      <c r="C26" s="15" t="s">
        <v>294</v>
      </c>
      <c r="D26" s="20"/>
      <c r="E26" s="16" t="s">
        <v>86</v>
      </c>
      <c r="F26" s="181" t="s">
        <v>56</v>
      </c>
      <c r="G26" s="171">
        <v>1</v>
      </c>
      <c r="H26" s="171">
        <v>5</v>
      </c>
      <c r="I26" s="7"/>
      <c r="J26" s="15"/>
      <c r="K26" s="5"/>
    </row>
    <row r="27" spans="1:11" ht="20.149999999999999" customHeight="1">
      <c r="A27" s="13">
        <v>19</v>
      </c>
      <c r="B27" s="14"/>
      <c r="C27" s="15" t="s">
        <v>294</v>
      </c>
      <c r="D27" s="20"/>
      <c r="E27" s="16" t="s">
        <v>268</v>
      </c>
      <c r="F27" s="181" t="str">
        <f>VLOOKUP($E27, 'All Courses'!$B$3:$E$118, 2, FALSE)</f>
        <v>Introduction to Political Science</v>
      </c>
      <c r="G27" s="171">
        <f>VLOOKUP($E27, 'All Courses'!$B$3:$E$118, 3, FALSE)</f>
        <v>2</v>
      </c>
      <c r="H27" s="171">
        <f>VLOOKUP($E27, 'All Courses'!$B$3:$E$118, 4, FALSE)</f>
        <v>10</v>
      </c>
      <c r="I27" s="7"/>
      <c r="J27" s="236" t="s">
        <v>312</v>
      </c>
    </row>
    <row r="28" spans="1:11" ht="20.149999999999999" customHeight="1">
      <c r="A28" s="13">
        <v>20</v>
      </c>
      <c r="B28" s="14"/>
      <c r="C28" s="15" t="s">
        <v>294</v>
      </c>
      <c r="D28" s="20"/>
      <c r="E28" s="16" t="s">
        <v>269</v>
      </c>
      <c r="F28" s="181" t="str">
        <f>VLOOKUP($E28, 'All Courses'!$B$3:$E$118, 2, FALSE)</f>
        <v>政治學導論</v>
      </c>
      <c r="G28" s="171">
        <f>VLOOKUP($E28, 'All Courses'!$B$3:$E$118, 3, FALSE)</f>
        <v>2</v>
      </c>
      <c r="H28" s="171">
        <f>VLOOKUP($E28, 'All Courses'!$B$3:$E$118, 4, FALSE)</f>
        <v>10</v>
      </c>
      <c r="I28" s="7"/>
      <c r="J28" s="237"/>
    </row>
    <row r="29" spans="1:11" ht="20.149999999999999" customHeight="1">
      <c r="A29" s="13">
        <v>21</v>
      </c>
      <c r="B29" s="14"/>
      <c r="C29" s="15" t="s">
        <v>294</v>
      </c>
      <c r="D29" s="20"/>
      <c r="E29" s="16" t="s">
        <v>270</v>
      </c>
      <c r="F29" s="181" t="str">
        <f>VLOOKUP($E29, 'All Courses'!$B$3:$E$118, 2, FALSE)</f>
        <v>Government and Politics of Hong Kong</v>
      </c>
      <c r="G29" s="171">
        <f>VLOOKUP($E29, 'All Courses'!$B$3:$E$118, 3, FALSE)</f>
        <v>2</v>
      </c>
      <c r="H29" s="171">
        <f>VLOOKUP($E29, 'All Courses'!$B$3:$E$118, 4, FALSE)</f>
        <v>10</v>
      </c>
      <c r="I29" s="7"/>
      <c r="J29" s="236" t="s">
        <v>313</v>
      </c>
    </row>
    <row r="30" spans="1:11" ht="20.149999999999999" customHeight="1">
      <c r="A30" s="13">
        <v>22</v>
      </c>
      <c r="B30" s="14"/>
      <c r="C30" s="15" t="s">
        <v>294</v>
      </c>
      <c r="D30" s="20"/>
      <c r="E30" s="16" t="s">
        <v>271</v>
      </c>
      <c r="F30" s="181" t="str">
        <f>VLOOKUP($E30, 'All Courses'!$B$3:$E$118, 2, FALSE)</f>
        <v>香港政府及政治</v>
      </c>
      <c r="G30" s="171">
        <f>VLOOKUP($E30, 'All Courses'!$B$3:$E$118, 3, FALSE)</f>
        <v>2</v>
      </c>
      <c r="H30" s="171">
        <f>VLOOKUP($E30, 'All Courses'!$B$3:$E$118, 4, FALSE)</f>
        <v>10</v>
      </c>
      <c r="I30" s="7"/>
      <c r="J30" s="237"/>
    </row>
    <row r="31" spans="1:11" ht="20.149999999999999" customHeight="1">
      <c r="A31" s="13">
        <v>23</v>
      </c>
      <c r="B31" s="14"/>
      <c r="C31" s="15" t="s">
        <v>294</v>
      </c>
      <c r="D31" s="108"/>
      <c r="E31" s="16" t="s">
        <v>272</v>
      </c>
      <c r="F31" s="181" t="str">
        <f>VLOOKUP($E31, 'All Courses'!$B$3:$E$118, 2, FALSE)</f>
        <v>Introduction to Public Administration</v>
      </c>
      <c r="G31" s="171">
        <f>VLOOKUP($E31, 'All Courses'!$B$3:$E$118, 3, FALSE)</f>
        <v>1</v>
      </c>
      <c r="H31" s="171">
        <f>VLOOKUP($E31, 'All Courses'!$B$3:$E$118, 4, FALSE)</f>
        <v>5</v>
      </c>
      <c r="I31" s="7"/>
      <c r="J31" s="15" t="s">
        <v>279</v>
      </c>
    </row>
    <row r="32" spans="1:11" ht="20.149999999999999" customHeight="1">
      <c r="A32" s="13"/>
      <c r="B32" s="14"/>
      <c r="C32" s="15" t="s">
        <v>294</v>
      </c>
      <c r="D32" s="108"/>
      <c r="E32" s="16" t="s">
        <v>273</v>
      </c>
      <c r="F32" s="195" t="s">
        <v>274</v>
      </c>
      <c r="G32" s="196">
        <v>1</v>
      </c>
      <c r="H32" s="196">
        <v>5</v>
      </c>
      <c r="I32" s="7"/>
      <c r="J32" s="15" t="s">
        <v>279</v>
      </c>
    </row>
    <row r="33" spans="1:11" ht="20.149999999999999" customHeight="1">
      <c r="A33" s="13"/>
      <c r="B33" s="14"/>
      <c r="C33" s="15" t="s">
        <v>294</v>
      </c>
      <c r="D33" s="108"/>
      <c r="E33" s="16" t="s">
        <v>275</v>
      </c>
      <c r="F33" s="195" t="s">
        <v>276</v>
      </c>
      <c r="G33" s="196">
        <v>2</v>
      </c>
      <c r="H33" s="196">
        <v>10</v>
      </c>
      <c r="I33" s="7"/>
      <c r="J33" s="236" t="s">
        <v>314</v>
      </c>
    </row>
    <row r="34" spans="1:11" ht="20.149999999999999" customHeight="1">
      <c r="A34" s="13"/>
      <c r="B34" s="14"/>
      <c r="C34" s="15" t="s">
        <v>294</v>
      </c>
      <c r="D34" s="108"/>
      <c r="E34" s="16" t="s">
        <v>277</v>
      </c>
      <c r="F34" s="195" t="s">
        <v>278</v>
      </c>
      <c r="G34" s="196">
        <v>2</v>
      </c>
      <c r="H34" s="196">
        <v>10</v>
      </c>
      <c r="I34" s="7"/>
      <c r="J34" s="237"/>
    </row>
    <row r="35" spans="1:11" ht="20.149999999999999" customHeight="1">
      <c r="A35" s="13"/>
      <c r="B35" s="125" t="s">
        <v>302</v>
      </c>
      <c r="C35" s="127"/>
      <c r="D35" s="126"/>
      <c r="E35" s="126"/>
      <c r="F35" s="126"/>
      <c r="G35" s="127"/>
      <c r="H35" s="127"/>
      <c r="I35" s="127"/>
      <c r="J35" s="203"/>
    </row>
    <row r="36" spans="1:11" ht="20.149999999999999" customHeight="1">
      <c r="A36" s="13">
        <v>24</v>
      </c>
      <c r="B36" s="14"/>
      <c r="C36" s="15" t="s">
        <v>296</v>
      </c>
      <c r="D36" s="20"/>
      <c r="E36" s="16" t="s">
        <v>280</v>
      </c>
      <c r="F36" s="181" t="str">
        <f>VLOOKUP($E36, '[1]All Courses'!$B$3:$E$112, 2, FALSE)</f>
        <v>Core Issues in Policing</v>
      </c>
      <c r="G36" s="171">
        <f>VLOOKUP($E36, '[1]All Courses'!$B$3:$E$112, 3, FALSE)</f>
        <v>2</v>
      </c>
      <c r="H36" s="171">
        <f>VLOOKUP($E36, '[1]All Courses'!$B$3:$E$112, 4, FALSE)</f>
        <v>10</v>
      </c>
      <c r="I36" s="7"/>
      <c r="J36" s="234" t="s">
        <v>315</v>
      </c>
    </row>
    <row r="37" spans="1:11" ht="20.149999999999999" customHeight="1">
      <c r="A37" s="13">
        <v>25</v>
      </c>
      <c r="B37" s="14"/>
      <c r="C37" s="15" t="s">
        <v>296</v>
      </c>
      <c r="D37" s="20"/>
      <c r="E37" s="18" t="s">
        <v>283</v>
      </c>
      <c r="F37" s="181" t="str">
        <f>VLOOKUP($E37, '[1]All Courses'!$B$3:$E$112, 2, FALSE)</f>
        <v>Major Issues in Criminology and Penology</v>
      </c>
      <c r="G37" s="171">
        <f>VLOOKUP($E37, '[1]All Courses'!$B$3:$E$112, 3, FALSE)</f>
        <v>2</v>
      </c>
      <c r="H37" s="171">
        <f>VLOOKUP($E37, '[1]All Courses'!$B$3:$E$112, 4, FALSE)</f>
        <v>10</v>
      </c>
      <c r="I37" s="7"/>
      <c r="J37" s="235"/>
    </row>
    <row r="38" spans="1:11" ht="20.149999999999999" customHeight="1">
      <c r="A38" s="13">
        <v>26</v>
      </c>
      <c r="B38" s="14"/>
      <c r="C38" s="15" t="s">
        <v>296</v>
      </c>
      <c r="D38" s="20"/>
      <c r="E38" s="17" t="s">
        <v>281</v>
      </c>
      <c r="F38" s="181" t="str">
        <f>VLOOKUP($E38, '[1]All Courses'!$B$3:$E$112, 2, FALSE)</f>
        <v>Public Order Management</v>
      </c>
      <c r="G38" s="171">
        <f>VLOOKUP($E38, '[1]All Courses'!$B$3:$E$112, 3, FALSE)</f>
        <v>1</v>
      </c>
      <c r="H38" s="171">
        <f>VLOOKUP($E38, '[1]All Courses'!$B$3:$E$112, 4, FALSE)</f>
        <v>5</v>
      </c>
      <c r="I38" s="7"/>
      <c r="J38" s="236" t="s">
        <v>316</v>
      </c>
    </row>
    <row r="39" spans="1:11" ht="20.149999999999999" customHeight="1">
      <c r="A39" s="13">
        <v>27</v>
      </c>
      <c r="B39" s="6"/>
      <c r="C39" s="15" t="s">
        <v>296</v>
      </c>
      <c r="D39" s="20"/>
      <c r="E39" s="18" t="s">
        <v>282</v>
      </c>
      <c r="F39" s="181" t="str">
        <f>VLOOKUP($E39, '[1]All Courses'!$B$3:$E$112, 2, FALSE)</f>
        <v>Law Enforcement and Policing in Chinese Societies</v>
      </c>
      <c r="G39" s="171">
        <f>VLOOKUP($E39, '[1]All Courses'!$B$3:$E$112, 3, FALSE)</f>
        <v>1</v>
      </c>
      <c r="H39" s="171">
        <f>VLOOKUP($E39, '[1]All Courses'!$B$3:$E$112, 4, FALSE)</f>
        <v>5</v>
      </c>
      <c r="I39" s="7"/>
      <c r="J39" s="237"/>
    </row>
    <row r="40" spans="1:11" ht="20.149999999999999" customHeight="1">
      <c r="A40" s="13">
        <v>28</v>
      </c>
      <c r="B40" s="6"/>
      <c r="C40" s="15" t="s">
        <v>296</v>
      </c>
      <c r="D40" s="20"/>
      <c r="E40" s="107" t="s">
        <v>286</v>
      </c>
      <c r="F40" s="181" t="str">
        <f>VLOOKUP($E40, '[1]All Courses'!$B$3:$E$112, 2, FALSE)</f>
        <v>Research Methods in Law Enforcement and Security Studies</v>
      </c>
      <c r="G40" s="171">
        <f>VLOOKUP($E40, '[1]All Courses'!$B$3:$E$112, 3, FALSE)</f>
        <v>2</v>
      </c>
      <c r="H40" s="171">
        <f>VLOOKUP($E40, '[1]All Courses'!$B$3:$E$112, 4, FALSE)</f>
        <v>10</v>
      </c>
      <c r="I40" s="7"/>
      <c r="J40" s="7"/>
    </row>
    <row r="41" spans="1:11" ht="19.5" customHeight="1">
      <c r="A41" s="13">
        <v>29</v>
      </c>
      <c r="B41" s="6"/>
      <c r="C41" s="15" t="s">
        <v>296</v>
      </c>
      <c r="D41" s="21"/>
      <c r="E41" s="17" t="s">
        <v>287</v>
      </c>
      <c r="F41" s="181" t="s">
        <v>288</v>
      </c>
      <c r="G41" s="171">
        <v>2</v>
      </c>
      <c r="H41" s="171">
        <v>10</v>
      </c>
      <c r="I41" s="7"/>
      <c r="J41" s="7"/>
    </row>
    <row r="42" spans="1:11" ht="29.65" customHeight="1">
      <c r="A42" s="13">
        <v>30</v>
      </c>
      <c r="B42" s="6"/>
      <c r="C42" s="15" t="s">
        <v>297</v>
      </c>
      <c r="D42" s="21"/>
      <c r="E42" s="19" t="s">
        <v>284</v>
      </c>
      <c r="F42" s="181" t="s">
        <v>285</v>
      </c>
      <c r="G42" s="171">
        <v>2</v>
      </c>
      <c r="H42" s="171">
        <v>10</v>
      </c>
      <c r="I42" s="7"/>
      <c r="J42" s="7"/>
    </row>
    <row r="43" spans="1:11" ht="20.149999999999999" customHeight="1">
      <c r="B43" s="128" t="s">
        <v>289</v>
      </c>
      <c r="C43" s="129"/>
      <c r="D43" s="130"/>
      <c r="E43" s="130"/>
      <c r="F43" s="130"/>
      <c r="G43" s="129"/>
      <c r="H43" s="129"/>
      <c r="I43" s="129"/>
      <c r="J43" s="131"/>
    </row>
    <row r="44" spans="1:11" ht="20.149999999999999" customHeight="1">
      <c r="A44">
        <v>32</v>
      </c>
      <c r="B44" s="6"/>
      <c r="C44" s="7"/>
      <c r="D44" s="21"/>
      <c r="E44" s="6"/>
      <c r="F44" s="192" t="s">
        <v>303</v>
      </c>
      <c r="G44" s="167"/>
      <c r="H44" s="167"/>
      <c r="I44" s="7"/>
      <c r="J44" s="7"/>
    </row>
    <row r="45" spans="1:11" ht="20.149999999999999" customHeight="1">
      <c r="A45">
        <v>33</v>
      </c>
      <c r="B45" s="6"/>
      <c r="C45" s="7"/>
      <c r="D45" s="21"/>
      <c r="E45" s="6"/>
      <c r="F45" s="192"/>
      <c r="G45" s="167"/>
      <c r="H45" s="167"/>
      <c r="I45" s="7"/>
      <c r="J45" s="7" t="s">
        <v>308</v>
      </c>
    </row>
    <row r="46" spans="1:11" ht="20.149999999999999" customHeight="1">
      <c r="A46">
        <v>34</v>
      </c>
      <c r="B46" s="204"/>
      <c r="C46" s="205"/>
      <c r="D46" s="206"/>
      <c r="E46" s="204"/>
      <c r="F46" s="207"/>
      <c r="G46" s="208"/>
      <c r="H46" s="208"/>
      <c r="I46" s="209"/>
      <c r="J46" s="209"/>
      <c r="K46" s="210"/>
    </row>
    <row r="47" spans="1:11" ht="20.149999999999999" customHeight="1">
      <c r="A47">
        <v>35</v>
      </c>
      <c r="B47" s="6"/>
      <c r="C47" s="7"/>
      <c r="D47" s="21"/>
      <c r="E47" s="6"/>
      <c r="F47" s="192"/>
      <c r="G47" s="167"/>
      <c r="H47" s="167"/>
      <c r="I47" s="7"/>
      <c r="J47" s="7"/>
    </row>
    <row r="48" spans="1:11">
      <c r="B48" s="124" t="s">
        <v>95</v>
      </c>
      <c r="C48" s="124"/>
      <c r="F48" s="124"/>
      <c r="G48" s="132" t="s">
        <v>12</v>
      </c>
      <c r="H48" s="133">
        <v>90</v>
      </c>
      <c r="I48" s="154"/>
    </row>
    <row r="50" spans="2:4">
      <c r="B50" s="12" t="s">
        <v>31</v>
      </c>
    </row>
    <row r="51" spans="2:4">
      <c r="B51" s="124" t="s">
        <v>114</v>
      </c>
      <c r="C51" s="124"/>
      <c r="D51" s="134"/>
    </row>
    <row r="52" spans="2:4">
      <c r="B52" s="124" t="s">
        <v>304</v>
      </c>
      <c r="C52" s="124"/>
      <c r="D52" s="211" t="s">
        <v>305</v>
      </c>
    </row>
  </sheetData>
  <sortState ref="E35:H42">
    <sortCondition ref="E35:E42"/>
  </sortState>
  <mergeCells count="8">
    <mergeCell ref="J36:J37"/>
    <mergeCell ref="J38:J39"/>
    <mergeCell ref="J16:J19"/>
    <mergeCell ref="J22:J23"/>
    <mergeCell ref="J24:J25"/>
    <mergeCell ref="J27:J28"/>
    <mergeCell ref="J29:J30"/>
    <mergeCell ref="J33:J34"/>
  </mergeCells>
  <phoneticPr fontId="7" type="noConversion"/>
  <pageMargins left="0.70866141732283472" right="0.70866141732283472" top="0.74803149606299213" bottom="0.74803149606299213" header="0.31496062992125984" footer="0.31496062992125984"/>
  <pageSetup paperSize="9" scale="63"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18"/>
  <sheetViews>
    <sheetView workbookViewId="0">
      <pane xSplit="5" ySplit="2" topLeftCell="F101" activePane="bottomRight" state="frozenSplit"/>
      <selection pane="topRight" activeCell="D1" sqref="D1"/>
      <selection pane="bottomLeft" activeCell="A3" sqref="A3"/>
      <selection pane="bottomRight" activeCell="C125" sqref="C125"/>
    </sheetView>
  </sheetViews>
  <sheetFormatPr defaultColWidth="8.7265625" defaultRowHeight="13"/>
  <cols>
    <col min="1" max="1" width="7.26953125" style="155" customWidth="1"/>
    <col min="2" max="2" width="15.7265625" style="155" customWidth="1"/>
    <col min="3" max="3" width="41.453125" style="155" bestFit="1" customWidth="1"/>
    <col min="4" max="4" width="8.453125" style="166" customWidth="1"/>
    <col min="5" max="6" width="8.453125" style="155" customWidth="1"/>
    <col min="7" max="7" width="7.26953125" style="166" bestFit="1" customWidth="1"/>
    <col min="8" max="8" width="7.26953125" style="166" customWidth="1"/>
    <col min="9" max="10" width="7.26953125" style="166" bestFit="1" customWidth="1"/>
    <col min="11" max="11" width="7.26953125" style="166" customWidth="1"/>
    <col min="12" max="13" width="7.26953125" style="166" bestFit="1" customWidth="1"/>
    <col min="14" max="14" width="7.26953125" style="166" customWidth="1"/>
    <col min="15" max="16" width="6.54296875" style="166" bestFit="1" customWidth="1"/>
    <col min="17" max="17" width="6.54296875" style="166" customWidth="1"/>
    <col min="18" max="20" width="6.54296875" style="166" bestFit="1" customWidth="1"/>
    <col min="21" max="16384" width="8.7265625" style="155"/>
  </cols>
  <sheetData>
    <row r="1" spans="1:20" ht="14">
      <c r="A1" s="240" t="s">
        <v>118</v>
      </c>
      <c r="B1" s="240"/>
      <c r="C1" s="240"/>
      <c r="D1" s="240"/>
      <c r="E1" s="240"/>
      <c r="F1" s="240"/>
      <c r="G1" s="240"/>
      <c r="H1" s="240"/>
      <c r="I1" s="240"/>
      <c r="J1" s="240"/>
      <c r="K1" s="240"/>
      <c r="L1" s="240"/>
      <c r="M1" s="240"/>
      <c r="N1" s="240"/>
      <c r="O1" s="240"/>
      <c r="P1" s="240"/>
      <c r="Q1" s="240"/>
      <c r="R1" s="240"/>
      <c r="S1" s="240"/>
      <c r="T1" s="155"/>
    </row>
    <row r="2" spans="1:20" ht="26.15" customHeight="1">
      <c r="A2" s="156"/>
      <c r="B2" s="157" t="s">
        <v>119</v>
      </c>
      <c r="C2" s="157" t="s">
        <v>15</v>
      </c>
      <c r="D2" s="158" t="s">
        <v>120</v>
      </c>
      <c r="E2" s="158" t="s">
        <v>121</v>
      </c>
      <c r="F2" s="159" t="s">
        <v>247</v>
      </c>
      <c r="G2" s="159" t="s">
        <v>122</v>
      </c>
      <c r="H2" s="159" t="s">
        <v>123</v>
      </c>
      <c r="I2" s="159" t="s">
        <v>124</v>
      </c>
      <c r="J2" s="159" t="s">
        <v>125</v>
      </c>
      <c r="K2" s="159" t="s">
        <v>126</v>
      </c>
      <c r="L2" s="159" t="s">
        <v>127</v>
      </c>
      <c r="M2" s="159" t="s">
        <v>128</v>
      </c>
      <c r="N2" s="159" t="s">
        <v>129</v>
      </c>
      <c r="O2" s="159" t="s">
        <v>130</v>
      </c>
      <c r="P2" s="159" t="s">
        <v>131</v>
      </c>
      <c r="Q2" s="159" t="s">
        <v>132</v>
      </c>
      <c r="R2" s="159" t="s">
        <v>133</v>
      </c>
      <c r="S2" s="159" t="s">
        <v>134</v>
      </c>
      <c r="T2" s="159" t="s">
        <v>135</v>
      </c>
    </row>
    <row r="3" spans="1:20" ht="14.15" customHeight="1">
      <c r="A3" s="160">
        <v>1</v>
      </c>
      <c r="B3" s="161" t="s">
        <v>136</v>
      </c>
      <c r="C3" s="161" t="str">
        <f>VLOOKUP(B3, '[2]Summary (from 2018 Autumn)'!$E$5:$F$136, 2, FALSE)</f>
        <v>中國人文學科基礎課程（一）：歷史與文學</v>
      </c>
      <c r="D3" s="162">
        <v>2</v>
      </c>
      <c r="E3" s="162">
        <v>10</v>
      </c>
      <c r="F3" s="162" t="s">
        <v>249</v>
      </c>
      <c r="G3" s="163" t="s">
        <v>248</v>
      </c>
      <c r="H3" s="163"/>
      <c r="I3" s="164"/>
      <c r="J3" s="163" t="s">
        <v>137</v>
      </c>
      <c r="K3" s="163"/>
      <c r="L3" s="164"/>
      <c r="M3" s="163" t="s">
        <v>137</v>
      </c>
      <c r="N3" s="163"/>
      <c r="O3" s="164"/>
      <c r="P3" s="163" t="s">
        <v>137</v>
      </c>
      <c r="Q3" s="163"/>
      <c r="R3" s="164"/>
      <c r="S3" s="164"/>
      <c r="T3" s="164"/>
    </row>
    <row r="4" spans="1:20" ht="13.15" customHeight="1">
      <c r="A4" s="160">
        <v>2</v>
      </c>
      <c r="B4" s="161" t="s">
        <v>138</v>
      </c>
      <c r="C4" s="161" t="str">
        <f>VLOOKUP(B4, '[2]Summary (from 2018 Autumn)'!$E$5:$F$136, 2, FALSE)</f>
        <v>中國人文學科基礎課程（二）：思想與信仰</v>
      </c>
      <c r="D4" s="162">
        <v>2</v>
      </c>
      <c r="E4" s="162">
        <v>10</v>
      </c>
      <c r="F4" s="162" t="s">
        <v>248</v>
      </c>
      <c r="G4" s="164"/>
      <c r="H4" s="164"/>
      <c r="I4" s="163" t="s">
        <v>137</v>
      </c>
      <c r="J4" s="164"/>
      <c r="K4" s="164"/>
      <c r="L4" s="163" t="s">
        <v>137</v>
      </c>
      <c r="M4" s="164"/>
      <c r="N4" s="164"/>
      <c r="O4" s="163" t="s">
        <v>137</v>
      </c>
      <c r="P4" s="164"/>
      <c r="Q4" s="164"/>
      <c r="R4" s="163" t="s">
        <v>137</v>
      </c>
      <c r="S4" s="164"/>
      <c r="T4" s="164"/>
    </row>
    <row r="5" spans="1:20" ht="14.15" customHeight="1">
      <c r="A5" s="160">
        <v>3</v>
      </c>
      <c r="B5" s="161" t="s">
        <v>139</v>
      </c>
      <c r="C5" s="161" t="str">
        <f>VLOOKUP(B5, '[2]Summary (from 2018 Autumn)'!$E$5:$F$136, 2, FALSE)</f>
        <v>應用文</v>
      </c>
      <c r="D5" s="162">
        <v>1</v>
      </c>
      <c r="E5" s="162">
        <v>5</v>
      </c>
      <c r="F5" s="162" t="s">
        <v>248</v>
      </c>
      <c r="G5" s="164"/>
      <c r="H5" s="164"/>
      <c r="I5" s="163" t="s">
        <v>137</v>
      </c>
      <c r="J5" s="164"/>
      <c r="K5" s="164"/>
      <c r="L5" s="163" t="s">
        <v>137</v>
      </c>
      <c r="M5" s="164"/>
      <c r="N5" s="164"/>
      <c r="O5" s="163" t="s">
        <v>137</v>
      </c>
      <c r="P5" s="164"/>
      <c r="Q5" s="164"/>
      <c r="R5" s="163" t="s">
        <v>137</v>
      </c>
      <c r="S5" s="164"/>
      <c r="T5" s="164"/>
    </row>
    <row r="6" spans="1:20" ht="13.15" customHeight="1">
      <c r="A6" s="160">
        <v>4</v>
      </c>
      <c r="B6" s="161" t="s">
        <v>140</v>
      </c>
      <c r="C6" s="161" t="str">
        <f>VLOOKUP(B6, '[2]Summary (from 2018 Autumn)'!$E$5:$F$136, 2, FALSE)</f>
        <v>語文通論</v>
      </c>
      <c r="D6" s="162">
        <v>1</v>
      </c>
      <c r="E6" s="162">
        <v>5</v>
      </c>
      <c r="F6" s="162" t="s">
        <v>248</v>
      </c>
      <c r="G6" s="164"/>
      <c r="H6" s="164"/>
      <c r="I6" s="163" t="s">
        <v>137</v>
      </c>
      <c r="J6" s="164"/>
      <c r="K6" s="164"/>
      <c r="L6" s="163" t="s">
        <v>137</v>
      </c>
      <c r="M6" s="164"/>
      <c r="N6" s="164"/>
      <c r="O6" s="163" t="s">
        <v>137</v>
      </c>
      <c r="P6" s="164"/>
      <c r="Q6" s="164"/>
      <c r="R6" s="163" t="s">
        <v>137</v>
      </c>
      <c r="S6" s="164"/>
      <c r="T6" s="164"/>
    </row>
    <row r="7" spans="1:20" ht="14.15" customHeight="1">
      <c r="A7" s="160">
        <v>5</v>
      </c>
      <c r="B7" s="161" t="s">
        <v>141</v>
      </c>
      <c r="C7" s="161" t="str">
        <f>VLOOKUP(B7, '[2]Summary (from 2018 Autumn)'!$E$5:$F$136, 2, FALSE)</f>
        <v>當代中國文化</v>
      </c>
      <c r="D7" s="162">
        <v>2</v>
      </c>
      <c r="E7" s="162">
        <v>10</v>
      </c>
      <c r="F7" s="162" t="s">
        <v>248</v>
      </c>
      <c r="G7" s="164"/>
      <c r="H7" s="164"/>
      <c r="I7" s="163" t="s">
        <v>137</v>
      </c>
      <c r="J7" s="164"/>
      <c r="K7" s="164"/>
      <c r="L7" s="163" t="s">
        <v>137</v>
      </c>
      <c r="M7" s="164"/>
      <c r="N7" s="164"/>
      <c r="O7" s="163" t="s">
        <v>137</v>
      </c>
      <c r="P7" s="164"/>
      <c r="Q7" s="164"/>
      <c r="R7" s="163" t="s">
        <v>137</v>
      </c>
      <c r="S7" s="164"/>
      <c r="T7" s="164"/>
    </row>
    <row r="8" spans="1:20" ht="13.15" customHeight="1">
      <c r="A8" s="160">
        <v>6</v>
      </c>
      <c r="B8" s="161" t="s">
        <v>142</v>
      </c>
      <c r="C8" s="161" t="str">
        <f>VLOOKUP(B8, '[2]Summary (from 2018 Autumn)'!$E$5:$F$136, 2, FALSE)</f>
        <v>香港歷史（1842-1997）</v>
      </c>
      <c r="D8" s="162">
        <v>2</v>
      </c>
      <c r="E8" s="162">
        <v>10</v>
      </c>
      <c r="F8" s="162" t="s">
        <v>249</v>
      </c>
      <c r="G8" s="163" t="s">
        <v>137</v>
      </c>
      <c r="H8" s="163"/>
      <c r="I8" s="164"/>
      <c r="J8" s="164"/>
      <c r="K8" s="164"/>
      <c r="L8" s="163" t="s">
        <v>137</v>
      </c>
      <c r="M8" s="164"/>
      <c r="N8" s="164"/>
      <c r="O8" s="164"/>
      <c r="P8" s="163" t="s">
        <v>137</v>
      </c>
      <c r="Q8" s="163"/>
      <c r="R8" s="164"/>
      <c r="S8" s="164"/>
      <c r="T8" s="164"/>
    </row>
    <row r="9" spans="1:20" ht="14.15" customHeight="1">
      <c r="A9" s="160">
        <v>7</v>
      </c>
      <c r="B9" s="161" t="s">
        <v>143</v>
      </c>
      <c r="C9" s="161" t="str">
        <f>VLOOKUP(B9, '[2]Summary (from 2018 Autumn)'!$E$5:$F$136, 2, FALSE)</f>
        <v>中文傳意：理論與實踐</v>
      </c>
      <c r="D9" s="162">
        <v>2</v>
      </c>
      <c r="E9" s="162">
        <v>10</v>
      </c>
      <c r="F9" s="162" t="s">
        <v>249</v>
      </c>
      <c r="G9" s="163" t="s">
        <v>137</v>
      </c>
      <c r="H9" s="163"/>
      <c r="I9" s="164"/>
      <c r="J9" s="163" t="s">
        <v>137</v>
      </c>
      <c r="K9" s="163"/>
      <c r="L9" s="164"/>
      <c r="M9" s="163" t="s">
        <v>137</v>
      </c>
      <c r="N9" s="163"/>
      <c r="O9" s="164"/>
      <c r="P9" s="163" t="s">
        <v>137</v>
      </c>
      <c r="Q9" s="163"/>
      <c r="R9" s="164"/>
      <c r="S9" s="164"/>
      <c r="T9" s="164"/>
    </row>
    <row r="10" spans="1:20" ht="13.15" customHeight="1">
      <c r="A10" s="160">
        <v>8</v>
      </c>
      <c r="B10" s="161" t="s">
        <v>144</v>
      </c>
      <c r="C10" s="161" t="str">
        <f>VLOOKUP(B10, '[2]Summary (from 2018 Autumn)'!$E$5:$F$136, 2, FALSE)</f>
        <v>歷代散文</v>
      </c>
      <c r="D10" s="162">
        <v>2</v>
      </c>
      <c r="E10" s="162">
        <v>10</v>
      </c>
      <c r="F10" s="162" t="s">
        <v>248</v>
      </c>
      <c r="G10" s="164"/>
      <c r="H10" s="164"/>
      <c r="I10" s="163" t="s">
        <v>137</v>
      </c>
      <c r="J10" s="164"/>
      <c r="K10" s="164"/>
      <c r="L10" s="163" t="s">
        <v>137</v>
      </c>
      <c r="M10" s="164"/>
      <c r="N10" s="164"/>
      <c r="O10" s="163" t="s">
        <v>137</v>
      </c>
      <c r="P10" s="164"/>
      <c r="Q10" s="164"/>
      <c r="R10" s="163" t="s">
        <v>137</v>
      </c>
      <c r="S10" s="164"/>
      <c r="T10" s="164"/>
    </row>
    <row r="11" spans="1:20" ht="14.15" customHeight="1">
      <c r="A11" s="160">
        <v>9</v>
      </c>
      <c r="B11" s="161" t="s">
        <v>145</v>
      </c>
      <c r="C11" s="161" t="str">
        <f>VLOOKUP(B11, '[2]Summary (from 2018 Autumn)'!$E$5:$F$136, 2, FALSE)</f>
        <v>中國現代修辭學</v>
      </c>
      <c r="D11" s="162">
        <v>2</v>
      </c>
      <c r="E11" s="162">
        <v>10</v>
      </c>
      <c r="F11" s="162" t="s">
        <v>249</v>
      </c>
      <c r="G11" s="163" t="s">
        <v>137</v>
      </c>
      <c r="H11" s="163"/>
      <c r="I11" s="164"/>
      <c r="J11" s="163" t="s">
        <v>137</v>
      </c>
      <c r="K11" s="163"/>
      <c r="L11" s="164"/>
      <c r="M11" s="163" t="s">
        <v>137</v>
      </c>
      <c r="N11" s="163"/>
      <c r="O11" s="164"/>
      <c r="P11" s="163" t="s">
        <v>137</v>
      </c>
      <c r="Q11" s="163"/>
      <c r="R11" s="164"/>
      <c r="S11" s="164"/>
      <c r="T11" s="164"/>
    </row>
    <row r="12" spans="1:20" ht="13.15" customHeight="1">
      <c r="A12" s="160">
        <v>10</v>
      </c>
      <c r="B12" s="161" t="s">
        <v>146</v>
      </c>
      <c r="C12" s="161" t="str">
        <f>VLOOKUP(B12, '[2]Summary (from 2018 Autumn)'!$E$5:$F$136, 2, FALSE)</f>
        <v>中國文學與文化導論</v>
      </c>
      <c r="D12" s="162">
        <v>2</v>
      </c>
      <c r="E12" s="162">
        <v>10</v>
      </c>
      <c r="F12" s="162" t="s">
        <v>248</v>
      </c>
      <c r="G12" s="164"/>
      <c r="H12" s="164"/>
      <c r="I12" s="163" t="s">
        <v>137</v>
      </c>
      <c r="J12" s="164"/>
      <c r="K12" s="164"/>
      <c r="L12" s="163" t="s">
        <v>137</v>
      </c>
      <c r="M12" s="164"/>
      <c r="N12" s="164"/>
      <c r="O12" s="163" t="s">
        <v>137</v>
      </c>
      <c r="P12" s="164"/>
      <c r="Q12" s="164"/>
      <c r="R12" s="163" t="s">
        <v>137</v>
      </c>
      <c r="S12" s="164"/>
      <c r="T12" s="164"/>
    </row>
    <row r="13" spans="1:20" ht="14.15" customHeight="1">
      <c r="A13" s="160">
        <v>11</v>
      </c>
      <c r="B13" s="161" t="s">
        <v>147</v>
      </c>
      <c r="C13" s="161" t="str">
        <f>VLOOKUP(B13, '[2]Summary (from 2018 Autumn)'!$E$5:$F$136, 2, FALSE)</f>
        <v>中國現代語法</v>
      </c>
      <c r="D13" s="162">
        <v>2</v>
      </c>
      <c r="E13" s="162">
        <v>10</v>
      </c>
      <c r="F13" s="162" t="s">
        <v>249</v>
      </c>
      <c r="G13" s="163" t="s">
        <v>137</v>
      </c>
      <c r="H13" s="163"/>
      <c r="I13" s="164"/>
      <c r="J13" s="163" t="s">
        <v>137</v>
      </c>
      <c r="K13" s="163"/>
      <c r="L13" s="164"/>
      <c r="M13" s="163" t="s">
        <v>137</v>
      </c>
      <c r="N13" s="163"/>
      <c r="O13" s="164"/>
      <c r="P13" s="163" t="s">
        <v>137</v>
      </c>
      <c r="Q13" s="163"/>
      <c r="R13" s="164"/>
      <c r="S13" s="164"/>
      <c r="T13" s="164"/>
    </row>
    <row r="14" spans="1:20" ht="13.15" customHeight="1">
      <c r="A14" s="160">
        <v>12</v>
      </c>
      <c r="B14" s="161" t="s">
        <v>148</v>
      </c>
      <c r="C14" s="161" t="str">
        <f>VLOOKUP(B14, '[2]Summary (from 2018 Autumn)'!$E$5:$F$136, 2, FALSE)</f>
        <v>詩詞選</v>
      </c>
      <c r="D14" s="162">
        <v>2</v>
      </c>
      <c r="E14" s="162">
        <v>10</v>
      </c>
      <c r="F14" s="162" t="s">
        <v>248</v>
      </c>
      <c r="G14" s="164"/>
      <c r="H14" s="164"/>
      <c r="I14" s="163" t="s">
        <v>137</v>
      </c>
      <c r="J14" s="164"/>
      <c r="K14" s="164"/>
      <c r="L14" s="163" t="s">
        <v>137</v>
      </c>
      <c r="M14" s="164"/>
      <c r="N14" s="164"/>
      <c r="O14" s="163" t="s">
        <v>137</v>
      </c>
      <c r="P14" s="164"/>
      <c r="Q14" s="164"/>
      <c r="R14" s="163" t="s">
        <v>137</v>
      </c>
      <c r="S14" s="164"/>
      <c r="T14" s="164"/>
    </row>
    <row r="15" spans="1:20" ht="14.15" customHeight="1">
      <c r="A15" s="160">
        <v>13</v>
      </c>
      <c r="B15" s="161" t="s">
        <v>149</v>
      </c>
      <c r="C15" s="161" t="str">
        <f>VLOOKUP(B15, '[2]Summary (from 2018 Autumn)'!$E$5:$F$136, 2, FALSE)</f>
        <v>現代文學</v>
      </c>
      <c r="D15" s="162">
        <v>2</v>
      </c>
      <c r="E15" s="162">
        <v>10</v>
      </c>
      <c r="F15" s="162" t="s">
        <v>249</v>
      </c>
      <c r="G15" s="164"/>
      <c r="H15" s="164"/>
      <c r="I15" s="163" t="s">
        <v>137</v>
      </c>
      <c r="J15" s="164"/>
      <c r="K15" s="164"/>
      <c r="L15" s="164"/>
      <c r="M15" s="163" t="s">
        <v>137</v>
      </c>
      <c r="N15" s="163"/>
      <c r="O15" s="164"/>
      <c r="P15" s="164"/>
      <c r="Q15" s="164"/>
      <c r="R15" s="163" t="s">
        <v>137</v>
      </c>
      <c r="S15" s="164"/>
      <c r="T15" s="164"/>
    </row>
    <row r="16" spans="1:20" ht="13.15" customHeight="1">
      <c r="A16" s="160">
        <v>14</v>
      </c>
      <c r="B16" s="161" t="s">
        <v>150</v>
      </c>
      <c r="C16" s="161" t="str">
        <f>VLOOKUP(B16, '[2]Summary (from 2018 Autumn)'!$E$5:$F$136, 2, FALSE)</f>
        <v>中國中古史</v>
      </c>
      <c r="D16" s="162">
        <v>2</v>
      </c>
      <c r="E16" s="162">
        <v>10</v>
      </c>
      <c r="F16" s="162" t="s">
        <v>248</v>
      </c>
      <c r="G16" s="164"/>
      <c r="H16" s="164"/>
      <c r="I16" s="163" t="s">
        <v>137</v>
      </c>
      <c r="J16" s="164"/>
      <c r="K16" s="164"/>
      <c r="L16" s="163" t="s">
        <v>137</v>
      </c>
      <c r="M16" s="164"/>
      <c r="N16" s="164"/>
      <c r="O16" s="163" t="s">
        <v>137</v>
      </c>
      <c r="P16" s="164"/>
      <c r="Q16" s="164"/>
      <c r="R16" s="163" t="s">
        <v>137</v>
      </c>
      <c r="S16" s="164"/>
      <c r="T16" s="164"/>
    </row>
    <row r="17" spans="1:20" ht="14.15" customHeight="1">
      <c r="A17" s="160">
        <v>15</v>
      </c>
      <c r="B17" s="161" t="s">
        <v>151</v>
      </c>
      <c r="C17" s="161" t="str">
        <f>VLOOKUP(B17, '[2]Summary (from 2018 Autumn)'!$E$5:$F$136, 2, FALSE)</f>
        <v>中國近世史</v>
      </c>
      <c r="D17" s="162">
        <v>2</v>
      </c>
      <c r="E17" s="162">
        <v>10</v>
      </c>
      <c r="F17" s="162" t="s">
        <v>248</v>
      </c>
      <c r="G17" s="164"/>
      <c r="H17" s="164"/>
      <c r="I17" s="164"/>
      <c r="J17" s="163" t="s">
        <v>137</v>
      </c>
      <c r="K17" s="163"/>
      <c r="L17" s="164"/>
      <c r="M17" s="164"/>
      <c r="N17" s="164"/>
      <c r="O17" s="163" t="s">
        <v>137</v>
      </c>
      <c r="P17" s="164"/>
      <c r="Q17" s="164"/>
      <c r="R17" s="164"/>
      <c r="S17" s="164"/>
      <c r="T17" s="164"/>
    </row>
    <row r="18" spans="1:20" ht="13.15" customHeight="1">
      <c r="A18" s="160">
        <v>16</v>
      </c>
      <c r="B18" s="161" t="s">
        <v>152</v>
      </c>
      <c r="C18" s="161" t="str">
        <f>VLOOKUP(B18, '[2]Summary (from 2018 Autumn)'!$E$5:$F$136, 2, FALSE)</f>
        <v>邏輯與方法論</v>
      </c>
      <c r="D18" s="162">
        <v>2</v>
      </c>
      <c r="E18" s="162">
        <v>10</v>
      </c>
      <c r="F18" s="162" t="s">
        <v>249</v>
      </c>
      <c r="G18" s="164"/>
      <c r="H18" s="164"/>
      <c r="I18" s="163" t="s">
        <v>137</v>
      </c>
      <c r="J18" s="164"/>
      <c r="K18" s="164"/>
      <c r="L18" s="164"/>
      <c r="M18" s="164"/>
      <c r="N18" s="164"/>
      <c r="O18" s="164"/>
      <c r="P18" s="164"/>
      <c r="Q18" s="164"/>
      <c r="R18" s="163" t="s">
        <v>137</v>
      </c>
      <c r="S18" s="164"/>
      <c r="T18" s="164"/>
    </row>
    <row r="19" spans="1:20" ht="14.15" customHeight="1">
      <c r="A19" s="160">
        <v>17</v>
      </c>
      <c r="B19" s="161" t="s">
        <v>153</v>
      </c>
      <c r="C19" s="161" t="str">
        <f>VLOOKUP(B19, '[2]Summary (from 2018 Autumn)'!$E$5:$F$136, 2, FALSE)</f>
        <v>中國古代哲學思想</v>
      </c>
      <c r="D19" s="162">
        <v>2</v>
      </c>
      <c r="E19" s="162">
        <v>10</v>
      </c>
      <c r="F19" s="162" t="s">
        <v>249</v>
      </c>
      <c r="G19" s="163" t="s">
        <v>137</v>
      </c>
      <c r="H19" s="163"/>
      <c r="I19" s="164"/>
      <c r="J19" s="164"/>
      <c r="K19" s="164"/>
      <c r="L19" s="163" t="s">
        <v>137</v>
      </c>
      <c r="M19" s="164"/>
      <c r="N19" s="164"/>
      <c r="O19" s="164"/>
      <c r="P19" s="163" t="s">
        <v>137</v>
      </c>
      <c r="Q19" s="163"/>
      <c r="R19" s="164"/>
      <c r="S19" s="164"/>
      <c r="T19" s="164"/>
    </row>
    <row r="20" spans="1:20" ht="13.15" customHeight="1">
      <c r="A20" s="160">
        <v>18</v>
      </c>
      <c r="B20" s="161" t="s">
        <v>154</v>
      </c>
      <c r="C20" s="161" t="str">
        <f>VLOOKUP(B20, '[2]Summary (from 2018 Autumn)'!$E$5:$F$136, 2, FALSE)</f>
        <v>多媒體寫作及互聯網在研究上的應用</v>
      </c>
      <c r="D20" s="162">
        <v>2</v>
      </c>
      <c r="E20" s="162">
        <v>10</v>
      </c>
      <c r="F20" s="162" t="s">
        <v>249</v>
      </c>
      <c r="G20" s="163" t="s">
        <v>137</v>
      </c>
      <c r="H20" s="163"/>
      <c r="I20" s="164"/>
      <c r="J20" s="163" t="s">
        <v>137</v>
      </c>
      <c r="K20" s="163"/>
      <c r="L20" s="164"/>
      <c r="M20" s="163" t="s">
        <v>137</v>
      </c>
      <c r="N20" s="163"/>
      <c r="O20" s="164"/>
      <c r="P20" s="163" t="s">
        <v>137</v>
      </c>
      <c r="Q20" s="163"/>
      <c r="R20" s="164"/>
      <c r="S20" s="164"/>
      <c r="T20" s="164"/>
    </row>
    <row r="21" spans="1:20" ht="14.15" customHeight="1">
      <c r="A21" s="160">
        <v>19</v>
      </c>
      <c r="B21" s="161" t="s">
        <v>155</v>
      </c>
      <c r="C21" s="161" t="str">
        <f>VLOOKUP(B21, '[2]Summary (from 2018 Autumn)'!$E$5:$F$136, 2, FALSE)</f>
        <v>新聞、編輯及廣告</v>
      </c>
      <c r="D21" s="162">
        <v>2</v>
      </c>
      <c r="E21" s="162">
        <v>10</v>
      </c>
      <c r="F21" s="162" t="s">
        <v>248</v>
      </c>
      <c r="G21" s="164"/>
      <c r="H21" s="164"/>
      <c r="I21" s="163" t="s">
        <v>137</v>
      </c>
      <c r="J21" s="164"/>
      <c r="K21" s="164"/>
      <c r="L21" s="163" t="s">
        <v>137</v>
      </c>
      <c r="M21" s="164"/>
      <c r="N21" s="164"/>
      <c r="O21" s="163" t="s">
        <v>137</v>
      </c>
      <c r="P21" s="164"/>
      <c r="Q21" s="164"/>
      <c r="R21" s="163" t="s">
        <v>137</v>
      </c>
      <c r="S21" s="164"/>
      <c r="T21" s="164"/>
    </row>
    <row r="22" spans="1:20" ht="13.15" customHeight="1">
      <c r="A22" s="160">
        <v>20</v>
      </c>
      <c r="B22" s="161" t="s">
        <v>156</v>
      </c>
      <c r="C22" s="161" t="str">
        <f>VLOOKUP(B22, '[2]Summary (from 2018 Autumn)'!$E$5:$F$136, 2, FALSE)</f>
        <v>中國人文學科研究方法及文獻目錄學</v>
      </c>
      <c r="D22" s="162">
        <v>2</v>
      </c>
      <c r="E22" s="162">
        <v>10</v>
      </c>
      <c r="F22" s="162" t="s">
        <v>248</v>
      </c>
      <c r="G22" s="164"/>
      <c r="H22" s="164"/>
      <c r="I22" s="163" t="s">
        <v>137</v>
      </c>
      <c r="J22" s="164"/>
      <c r="K22" s="164"/>
      <c r="L22" s="163" t="s">
        <v>137</v>
      </c>
      <c r="M22" s="164"/>
      <c r="N22" s="164"/>
      <c r="O22" s="163" t="s">
        <v>137</v>
      </c>
      <c r="P22" s="164"/>
      <c r="Q22" s="164"/>
      <c r="R22" s="163" t="s">
        <v>137</v>
      </c>
      <c r="S22" s="164"/>
      <c r="T22" s="164"/>
    </row>
    <row r="23" spans="1:20" ht="14.15" customHeight="1">
      <c r="A23" s="160">
        <v>21</v>
      </c>
      <c r="B23" s="161" t="s">
        <v>157</v>
      </c>
      <c r="C23" s="161" t="str">
        <f>VLOOKUP(B23, '[2]Summary (from 2018 Autumn)'!$E$5:$F$136, 2, FALSE)</f>
        <v>中國當代文學</v>
      </c>
      <c r="D23" s="162">
        <v>2</v>
      </c>
      <c r="E23" s="162">
        <v>10</v>
      </c>
      <c r="F23" s="162" t="s">
        <v>249</v>
      </c>
      <c r="G23" s="163" t="s">
        <v>137</v>
      </c>
      <c r="H23" s="163"/>
      <c r="I23" s="164"/>
      <c r="J23" s="163" t="s">
        <v>137</v>
      </c>
      <c r="K23" s="163"/>
      <c r="L23" s="164"/>
      <c r="M23" s="163" t="s">
        <v>137</v>
      </c>
      <c r="N23" s="163"/>
      <c r="O23" s="164"/>
      <c r="P23" s="163" t="s">
        <v>137</v>
      </c>
      <c r="Q23" s="163"/>
      <c r="R23" s="164"/>
      <c r="S23" s="164"/>
      <c r="T23" s="164"/>
    </row>
    <row r="24" spans="1:20" ht="13.15" customHeight="1">
      <c r="A24" s="160">
        <v>22</v>
      </c>
      <c r="B24" s="161" t="s">
        <v>158</v>
      </c>
      <c r="C24" s="161" t="str">
        <f>VLOOKUP(B24, '[2]Summary (from 2018 Autumn)'!$E$5:$F$136, 2, FALSE)</f>
        <v>中國現當代散文選讀及創作</v>
      </c>
      <c r="D24" s="162">
        <v>2</v>
      </c>
      <c r="E24" s="162">
        <v>10</v>
      </c>
      <c r="F24" s="162" t="s">
        <v>249</v>
      </c>
      <c r="G24" s="163" t="s">
        <v>137</v>
      </c>
      <c r="H24" s="163"/>
      <c r="I24" s="164"/>
      <c r="J24" s="163" t="s">
        <v>137</v>
      </c>
      <c r="K24" s="163"/>
      <c r="L24" s="164"/>
      <c r="M24" s="163" t="s">
        <v>137</v>
      </c>
      <c r="N24" s="163"/>
      <c r="O24" s="164"/>
      <c r="P24" s="163" t="s">
        <v>137</v>
      </c>
      <c r="Q24" s="163"/>
      <c r="R24" s="164"/>
      <c r="S24" s="164"/>
      <c r="T24" s="164"/>
    </row>
    <row r="25" spans="1:20" ht="14.15" customHeight="1">
      <c r="A25" s="160">
        <v>23</v>
      </c>
      <c r="B25" s="161" t="s">
        <v>159</v>
      </c>
      <c r="C25" s="161" t="str">
        <f>VLOOKUP(B25, '[2]Summary (from 2018 Autumn)'!$E$5:$F$136, 2, FALSE)</f>
        <v>中國古典小說</v>
      </c>
      <c r="D25" s="162">
        <v>2</v>
      </c>
      <c r="E25" s="162">
        <v>10</v>
      </c>
      <c r="F25" s="162" t="s">
        <v>249</v>
      </c>
      <c r="G25" s="163" t="s">
        <v>137</v>
      </c>
      <c r="H25" s="163"/>
      <c r="I25" s="164"/>
      <c r="J25" s="163" t="s">
        <v>137</v>
      </c>
      <c r="K25" s="163"/>
      <c r="L25" s="164"/>
      <c r="M25" s="163" t="s">
        <v>137</v>
      </c>
      <c r="N25" s="163"/>
      <c r="O25" s="164"/>
      <c r="P25" s="163" t="s">
        <v>137</v>
      </c>
      <c r="Q25" s="163"/>
      <c r="R25" s="164"/>
      <c r="S25" s="164"/>
      <c r="T25" s="164"/>
    </row>
    <row r="26" spans="1:20" ht="13.15" customHeight="1">
      <c r="A26" s="160">
        <v>24</v>
      </c>
      <c r="B26" s="161" t="s">
        <v>160</v>
      </c>
      <c r="C26" s="161" t="str">
        <f>VLOOKUP(B26, '[2]Summary (from 2018 Autumn)'!$E$5:$F$136, 2, FALSE)</f>
        <v>中國文學批評</v>
      </c>
      <c r="D26" s="162">
        <v>2</v>
      </c>
      <c r="E26" s="162">
        <v>10</v>
      </c>
      <c r="F26" s="162" t="s">
        <v>249</v>
      </c>
      <c r="G26" s="163" t="s">
        <v>137</v>
      </c>
      <c r="H26" s="163"/>
      <c r="I26" s="164"/>
      <c r="J26" s="164"/>
      <c r="K26" s="164"/>
      <c r="L26" s="164"/>
      <c r="M26" s="163" t="s">
        <v>137</v>
      </c>
      <c r="N26" s="163"/>
      <c r="O26" s="164"/>
      <c r="P26" s="164"/>
      <c r="Q26" s="164"/>
      <c r="R26" s="164"/>
      <c r="S26" s="164"/>
      <c r="T26" s="164"/>
    </row>
    <row r="27" spans="1:20" ht="14.15" customHeight="1">
      <c r="A27" s="160">
        <v>25</v>
      </c>
      <c r="B27" s="161" t="s">
        <v>161</v>
      </c>
      <c r="C27" s="161" t="str">
        <f>VLOOKUP(B27, '[2]Summary (from 2018 Autumn)'!$E$5:$F$136, 2, FALSE)</f>
        <v>中西比較文學</v>
      </c>
      <c r="D27" s="162">
        <v>2</v>
      </c>
      <c r="E27" s="162">
        <v>10</v>
      </c>
      <c r="F27" s="162" t="s">
        <v>249</v>
      </c>
      <c r="G27" s="163" t="s">
        <v>137</v>
      </c>
      <c r="H27" s="163"/>
      <c r="I27" s="164"/>
      <c r="J27" s="163" t="s">
        <v>137</v>
      </c>
      <c r="K27" s="163"/>
      <c r="L27" s="164"/>
      <c r="M27" s="163" t="s">
        <v>137</v>
      </c>
      <c r="N27" s="163"/>
      <c r="O27" s="164"/>
      <c r="P27" s="163" t="s">
        <v>137</v>
      </c>
      <c r="Q27" s="163"/>
      <c r="R27" s="164"/>
      <c r="S27" s="164"/>
      <c r="T27" s="164"/>
    </row>
    <row r="28" spans="1:20" ht="13.15" customHeight="1">
      <c r="A28" s="160">
        <v>26</v>
      </c>
      <c r="B28" s="161" t="s">
        <v>162</v>
      </c>
      <c r="C28" s="161" t="str">
        <f>VLOOKUP(B28, '[2]Summary (from 2018 Autumn)'!$E$5:$F$136, 2, FALSE)</f>
        <v>史學方法</v>
      </c>
      <c r="D28" s="162">
        <v>2</v>
      </c>
      <c r="E28" s="162">
        <v>10</v>
      </c>
      <c r="F28" s="162" t="s">
        <v>249</v>
      </c>
      <c r="G28" s="164"/>
      <c r="H28" s="164"/>
      <c r="I28" s="164"/>
      <c r="J28" s="163" t="s">
        <v>137</v>
      </c>
      <c r="K28" s="163"/>
      <c r="L28" s="164"/>
      <c r="M28" s="164"/>
      <c r="N28" s="164"/>
      <c r="O28" s="164"/>
      <c r="P28" s="163" t="s">
        <v>137</v>
      </c>
      <c r="Q28" s="163"/>
      <c r="R28" s="164"/>
      <c r="S28" s="164"/>
      <c r="T28" s="164"/>
    </row>
    <row r="29" spans="1:20" ht="14.15" customHeight="1">
      <c r="A29" s="160">
        <v>27</v>
      </c>
      <c r="B29" s="161" t="s">
        <v>163</v>
      </c>
      <c r="C29" s="161" t="str">
        <f>VLOOKUP(B29, '[2]Summary (from 2018 Autumn)'!$E$5:$F$136, 2, FALSE)</f>
        <v>中國近代史（1840-1949）</v>
      </c>
      <c r="D29" s="162">
        <v>2</v>
      </c>
      <c r="E29" s="162">
        <v>10</v>
      </c>
      <c r="F29" s="162" t="s">
        <v>248</v>
      </c>
      <c r="G29" s="164"/>
      <c r="H29" s="164"/>
      <c r="I29" s="164"/>
      <c r="J29" s="164"/>
      <c r="K29" s="164"/>
      <c r="L29" s="163" t="s">
        <v>137</v>
      </c>
      <c r="M29" s="164"/>
      <c r="N29" s="164"/>
      <c r="O29" s="164"/>
      <c r="P29" s="164"/>
      <c r="Q29" s="164"/>
      <c r="R29" s="163" t="s">
        <v>137</v>
      </c>
      <c r="S29" s="164"/>
      <c r="T29" s="164"/>
    </row>
    <row r="30" spans="1:20" ht="13.15" customHeight="1">
      <c r="A30" s="160">
        <v>28</v>
      </c>
      <c r="B30" s="161" t="s">
        <v>164</v>
      </c>
      <c r="C30" s="161" t="str">
        <f>VLOOKUP(B30, '[2]Summary (from 2018 Autumn)'!$E$5:$F$136, 2, FALSE)</f>
        <v>宋元明清社會經濟史</v>
      </c>
      <c r="D30" s="162">
        <v>2</v>
      </c>
      <c r="E30" s="162">
        <v>10</v>
      </c>
      <c r="F30" s="162" t="s">
        <v>249</v>
      </c>
      <c r="G30" s="163" t="s">
        <v>137</v>
      </c>
      <c r="H30" s="163"/>
      <c r="I30" s="164"/>
      <c r="J30" s="164"/>
      <c r="K30" s="164"/>
      <c r="L30" s="163" t="s">
        <v>137</v>
      </c>
      <c r="M30" s="164"/>
      <c r="N30" s="164"/>
      <c r="O30" s="164"/>
      <c r="P30" s="163" t="s">
        <v>137</v>
      </c>
      <c r="Q30" s="163"/>
      <c r="R30" s="164"/>
      <c r="S30" s="164"/>
      <c r="T30" s="164"/>
    </row>
    <row r="31" spans="1:20" ht="14.15" customHeight="1">
      <c r="A31" s="160">
        <v>29</v>
      </c>
      <c r="B31" s="161" t="s">
        <v>165</v>
      </c>
      <c r="C31" s="161" t="str">
        <f>VLOOKUP(B31, '[2]Summary (from 2018 Autumn)'!$E$5:$F$136, 2, FALSE)</f>
        <v>中國宋元明哲學</v>
      </c>
      <c r="D31" s="162">
        <v>2</v>
      </c>
      <c r="E31" s="162">
        <v>10</v>
      </c>
      <c r="F31" s="162" t="s">
        <v>249</v>
      </c>
      <c r="G31" s="164"/>
      <c r="H31" s="164"/>
      <c r="I31" s="163" t="s">
        <v>137</v>
      </c>
      <c r="J31" s="164"/>
      <c r="K31" s="164"/>
      <c r="L31" s="164"/>
      <c r="M31" s="164"/>
      <c r="N31" s="164"/>
      <c r="O31" s="163" t="s">
        <v>137</v>
      </c>
      <c r="P31" s="164"/>
      <c r="Q31" s="164"/>
      <c r="R31" s="164"/>
      <c r="S31" s="164"/>
      <c r="T31" s="164"/>
    </row>
    <row r="32" spans="1:20" ht="13.15" customHeight="1">
      <c r="A32" s="160">
        <v>30</v>
      </c>
      <c r="B32" s="161" t="s">
        <v>166</v>
      </c>
      <c r="C32" s="161" t="str">
        <f>VLOOKUP(B32, '[2]Summary (from 2018 Autumn)'!$E$5:$F$136, 2, FALSE)</f>
        <v>明末以來中國思想史</v>
      </c>
      <c r="D32" s="162">
        <v>2</v>
      </c>
      <c r="E32" s="162">
        <v>10</v>
      </c>
      <c r="F32" s="162" t="s">
        <v>249</v>
      </c>
      <c r="G32" s="164"/>
      <c r="H32" s="164"/>
      <c r="I32" s="163" t="s">
        <v>137</v>
      </c>
      <c r="J32" s="164"/>
      <c r="K32" s="164"/>
      <c r="L32" s="164"/>
      <c r="M32" s="163" t="s">
        <v>137</v>
      </c>
      <c r="N32" s="163"/>
      <c r="O32" s="164"/>
      <c r="P32" s="164"/>
      <c r="Q32" s="164"/>
      <c r="R32" s="163" t="s">
        <v>137</v>
      </c>
      <c r="S32" s="164"/>
      <c r="T32" s="164"/>
    </row>
    <row r="33" spans="1:20" ht="14.15" customHeight="1">
      <c r="A33" s="160">
        <v>31</v>
      </c>
      <c r="B33" s="161" t="s">
        <v>167</v>
      </c>
      <c r="C33" s="161" t="str">
        <f>VLOOKUP(B33, '[2]Summary (from 2018 Autumn)'!$E$5:$F$136, 2, FALSE)</f>
        <v>中國對外貿易與投資</v>
      </c>
      <c r="D33" s="162">
        <v>2</v>
      </c>
      <c r="E33" s="162">
        <v>10</v>
      </c>
      <c r="F33" s="162" t="s">
        <v>249</v>
      </c>
      <c r="G33" s="164"/>
      <c r="H33" s="164"/>
      <c r="I33" s="163" t="s">
        <v>137</v>
      </c>
      <c r="J33" s="164"/>
      <c r="K33" s="164"/>
      <c r="L33" s="164"/>
      <c r="M33" s="163" t="s">
        <v>137</v>
      </c>
      <c r="N33" s="163"/>
      <c r="O33" s="164"/>
      <c r="P33" s="164"/>
      <c r="Q33" s="164"/>
      <c r="R33" s="163" t="s">
        <v>137</v>
      </c>
      <c r="S33" s="164"/>
      <c r="T33" s="164"/>
    </row>
    <row r="34" spans="1:20" ht="13.15" customHeight="1">
      <c r="A34" s="160">
        <v>32</v>
      </c>
      <c r="B34" s="161" t="s">
        <v>168</v>
      </c>
      <c r="C34" s="161" t="str">
        <f>VLOOKUP(B34, '[2]Summary (from 2018 Autumn)'!$E$5:$F$136, 2, FALSE)</f>
        <v>中國當代史</v>
      </c>
      <c r="D34" s="162">
        <v>2</v>
      </c>
      <c r="E34" s="162">
        <v>10</v>
      </c>
      <c r="F34" s="162" t="s">
        <v>249</v>
      </c>
      <c r="G34" s="163" t="s">
        <v>137</v>
      </c>
      <c r="H34" s="163"/>
      <c r="I34" s="164"/>
      <c r="J34" s="164"/>
      <c r="K34" s="164"/>
      <c r="L34" s="163" t="s">
        <v>137</v>
      </c>
      <c r="M34" s="164"/>
      <c r="N34" s="164"/>
      <c r="O34" s="164"/>
      <c r="P34" s="163" t="s">
        <v>137</v>
      </c>
      <c r="Q34" s="163"/>
      <c r="R34" s="164"/>
      <c r="S34" s="164"/>
      <c r="T34" s="164"/>
    </row>
    <row r="35" spans="1:20" ht="14.15" customHeight="1">
      <c r="A35" s="160">
        <v>33</v>
      </c>
      <c r="B35" s="161" t="s">
        <v>169</v>
      </c>
      <c r="C35" s="161" t="str">
        <f>VLOOKUP(B35, '[2]Summary (from 2018 Autumn)'!$E$5:$F$136, 2, FALSE)</f>
        <v>當代中國經濟發展</v>
      </c>
      <c r="D35" s="162">
        <v>2</v>
      </c>
      <c r="E35" s="162">
        <v>10</v>
      </c>
      <c r="F35" s="162" t="s">
        <v>249</v>
      </c>
      <c r="G35" s="163" t="s">
        <v>137</v>
      </c>
      <c r="H35" s="163"/>
      <c r="I35" s="164"/>
      <c r="J35" s="164"/>
      <c r="K35" s="164"/>
      <c r="L35" s="163" t="s">
        <v>137</v>
      </c>
      <c r="M35" s="164"/>
      <c r="N35" s="164"/>
      <c r="O35" s="164"/>
      <c r="P35" s="163" t="s">
        <v>137</v>
      </c>
      <c r="Q35" s="163"/>
      <c r="R35" s="164"/>
      <c r="S35" s="164"/>
      <c r="T35" s="164"/>
    </row>
    <row r="36" spans="1:20" ht="13.15" customHeight="1">
      <c r="A36" s="160">
        <v>34</v>
      </c>
      <c r="B36" s="161" t="s">
        <v>170</v>
      </c>
      <c r="C36" s="161" t="str">
        <f>VLOOKUP(B36, '[2]Summary (from 2018 Autumn)'!$E$5:$F$136, 2, FALSE)</f>
        <v>Hong Kong Economy</v>
      </c>
      <c r="D36" s="162">
        <v>2</v>
      </c>
      <c r="E36" s="162">
        <v>10</v>
      </c>
      <c r="F36" s="162" t="s">
        <v>248</v>
      </c>
      <c r="G36" s="164"/>
      <c r="H36" s="164"/>
      <c r="I36" s="163" t="s">
        <v>137</v>
      </c>
      <c r="J36" s="164"/>
      <c r="K36" s="164"/>
      <c r="L36" s="163" t="s">
        <v>137</v>
      </c>
      <c r="M36" s="164"/>
      <c r="N36" s="164"/>
      <c r="O36" s="163" t="s">
        <v>137</v>
      </c>
      <c r="P36" s="164"/>
      <c r="Q36" s="164"/>
      <c r="R36" s="163" t="s">
        <v>137</v>
      </c>
      <c r="S36" s="164"/>
      <c r="T36" s="164"/>
    </row>
    <row r="37" spans="1:20" ht="14.15" customHeight="1">
      <c r="A37" s="160">
        <v>35</v>
      </c>
      <c r="B37" s="161" t="s">
        <v>171</v>
      </c>
      <c r="C37" s="161" t="str">
        <f>VLOOKUP(B37, '[2]Summary (from 2018 Autumn)'!$E$5:$F$136, 2, FALSE)</f>
        <v>Introduction to Microeconomics</v>
      </c>
      <c r="D37" s="162">
        <v>1</v>
      </c>
      <c r="E37" s="162">
        <v>5</v>
      </c>
      <c r="F37" s="162" t="s">
        <v>249</v>
      </c>
      <c r="G37" s="163" t="s">
        <v>137</v>
      </c>
      <c r="H37" s="163"/>
      <c r="I37" s="164"/>
      <c r="J37" s="163" t="s">
        <v>137</v>
      </c>
      <c r="K37" s="163"/>
      <c r="L37" s="164"/>
      <c r="M37" s="163" t="s">
        <v>137</v>
      </c>
      <c r="N37" s="163"/>
      <c r="O37" s="164"/>
      <c r="P37" s="163" t="s">
        <v>137</v>
      </c>
      <c r="Q37" s="163"/>
      <c r="R37" s="164"/>
      <c r="S37" s="163" t="s">
        <v>137</v>
      </c>
      <c r="T37" s="163"/>
    </row>
    <row r="38" spans="1:20" ht="13.15" customHeight="1">
      <c r="A38" s="160">
        <v>36</v>
      </c>
      <c r="B38" s="161" t="s">
        <v>172</v>
      </c>
      <c r="C38" s="161" t="str">
        <f>VLOOKUP(B38, '[2]Summary (from 2018 Autumn)'!$E$5:$F$136, 2, FALSE)</f>
        <v>微觀經濟學導論</v>
      </c>
      <c r="D38" s="162">
        <v>1</v>
      </c>
      <c r="E38" s="162">
        <v>5</v>
      </c>
      <c r="F38" s="162" t="s">
        <v>248</v>
      </c>
      <c r="G38" s="164"/>
      <c r="H38" s="164"/>
      <c r="I38" s="163" t="s">
        <v>137</v>
      </c>
      <c r="J38" s="164"/>
      <c r="K38" s="164"/>
      <c r="L38" s="163" t="s">
        <v>137</v>
      </c>
      <c r="M38" s="164"/>
      <c r="N38" s="164"/>
      <c r="O38" s="163" t="s">
        <v>137</v>
      </c>
      <c r="P38" s="164"/>
      <c r="Q38" s="164"/>
      <c r="R38" s="163" t="s">
        <v>137</v>
      </c>
      <c r="S38" s="164"/>
      <c r="T38" s="164"/>
    </row>
    <row r="39" spans="1:20" ht="14.15" customHeight="1">
      <c r="A39" s="160">
        <v>37</v>
      </c>
      <c r="B39" s="161" t="s">
        <v>173</v>
      </c>
      <c r="C39" s="161" t="str">
        <f>VLOOKUP(B39, '[2]Summary (from 2018 Autumn)'!$E$5:$F$136, 2, FALSE)</f>
        <v>Introduction to Macroeconomics</v>
      </c>
      <c r="D39" s="162">
        <v>1</v>
      </c>
      <c r="E39" s="162">
        <v>5</v>
      </c>
      <c r="F39" s="162" t="s">
        <v>248</v>
      </c>
      <c r="G39" s="164"/>
      <c r="H39" s="164"/>
      <c r="I39" s="163" t="s">
        <v>137</v>
      </c>
      <c r="J39" s="164"/>
      <c r="K39" s="164"/>
      <c r="L39" s="163" t="s">
        <v>137</v>
      </c>
      <c r="M39" s="164"/>
      <c r="N39" s="164"/>
      <c r="O39" s="163" t="s">
        <v>137</v>
      </c>
      <c r="P39" s="164"/>
      <c r="Q39" s="164"/>
      <c r="R39" s="163" t="s">
        <v>137</v>
      </c>
      <c r="S39" s="164"/>
      <c r="T39" s="164"/>
    </row>
    <row r="40" spans="1:20" ht="13.15" customHeight="1">
      <c r="A40" s="160">
        <v>38</v>
      </c>
      <c r="B40" s="161" t="s">
        <v>174</v>
      </c>
      <c r="C40" s="161" t="str">
        <f>VLOOKUP(B40, '[2]Summary (from 2018 Autumn)'!$E$5:$F$136, 2, FALSE)</f>
        <v>宏觀經濟學導論</v>
      </c>
      <c r="D40" s="162">
        <v>1</v>
      </c>
      <c r="E40" s="162">
        <v>5</v>
      </c>
      <c r="F40" s="162" t="s">
        <v>249</v>
      </c>
      <c r="G40" s="163" t="s">
        <v>137</v>
      </c>
      <c r="H40" s="163"/>
      <c r="I40" s="164"/>
      <c r="J40" s="163" t="s">
        <v>137</v>
      </c>
      <c r="K40" s="163"/>
      <c r="L40" s="164"/>
      <c r="M40" s="163" t="s">
        <v>137</v>
      </c>
      <c r="N40" s="163"/>
      <c r="O40" s="164"/>
      <c r="P40" s="163" t="s">
        <v>137</v>
      </c>
      <c r="Q40" s="163"/>
      <c r="R40" s="164"/>
      <c r="S40" s="163" t="s">
        <v>137</v>
      </c>
      <c r="T40" s="163"/>
    </row>
    <row r="41" spans="1:20" ht="14.15" customHeight="1">
      <c r="A41" s="160">
        <v>39</v>
      </c>
      <c r="B41" s="161" t="s">
        <v>175</v>
      </c>
      <c r="C41" s="161" t="str">
        <f>VLOOKUP(B41, '[2]Summary (from 2018 Autumn)'!$E$5:$F$136, 2, FALSE)</f>
        <v>Money and Banking</v>
      </c>
      <c r="D41" s="162">
        <v>2</v>
      </c>
      <c r="E41" s="162">
        <v>10</v>
      </c>
      <c r="F41" s="162" t="s">
        <v>248</v>
      </c>
      <c r="G41" s="164"/>
      <c r="H41" s="164"/>
      <c r="I41" s="164"/>
      <c r="J41" s="163" t="s">
        <v>137</v>
      </c>
      <c r="K41" s="163"/>
      <c r="L41" s="164"/>
      <c r="M41" s="164"/>
      <c r="N41" s="164"/>
      <c r="O41" s="163" t="s">
        <v>137</v>
      </c>
      <c r="P41" s="164"/>
      <c r="Q41" s="164"/>
      <c r="R41" s="164"/>
      <c r="S41" s="164"/>
      <c r="T41" s="164"/>
    </row>
    <row r="42" spans="1:20" ht="13.15" customHeight="1">
      <c r="A42" s="160">
        <v>40</v>
      </c>
      <c r="B42" s="161" t="s">
        <v>176</v>
      </c>
      <c r="C42" s="161" t="str">
        <f>VLOOKUP(B42, '[2]Summary (from 2018 Autumn)'!$E$5:$F$136, 2, FALSE)</f>
        <v>Intermediate Microeconomics</v>
      </c>
      <c r="D42" s="162">
        <v>1</v>
      </c>
      <c r="E42" s="162">
        <v>5</v>
      </c>
      <c r="F42" s="162" t="s">
        <v>249</v>
      </c>
      <c r="G42" s="163" t="s">
        <v>137</v>
      </c>
      <c r="H42" s="163"/>
      <c r="I42" s="164"/>
      <c r="J42" s="163" t="s">
        <v>137</v>
      </c>
      <c r="K42" s="163"/>
      <c r="L42" s="164"/>
      <c r="M42" s="163" t="s">
        <v>137</v>
      </c>
      <c r="N42" s="163"/>
      <c r="O42" s="164"/>
      <c r="P42" s="163" t="s">
        <v>137</v>
      </c>
      <c r="Q42" s="163"/>
      <c r="R42" s="164"/>
      <c r="S42" s="163" t="s">
        <v>137</v>
      </c>
      <c r="T42" s="163"/>
    </row>
    <row r="43" spans="1:20" ht="14.15" customHeight="1">
      <c r="A43" s="160">
        <v>41</v>
      </c>
      <c r="B43" s="161" t="s">
        <v>177</v>
      </c>
      <c r="C43" s="161" t="str">
        <f>VLOOKUP(B43, '[2]Summary (from 2018 Autumn)'!$E$5:$F$136, 2, FALSE)</f>
        <v>Intermediate Macroeconomics</v>
      </c>
      <c r="D43" s="162">
        <v>1</v>
      </c>
      <c r="E43" s="162">
        <v>5</v>
      </c>
      <c r="F43" s="162" t="s">
        <v>248</v>
      </c>
      <c r="G43" s="164"/>
      <c r="H43" s="164"/>
      <c r="I43" s="163" t="s">
        <v>137</v>
      </c>
      <c r="J43" s="164"/>
      <c r="K43" s="164"/>
      <c r="L43" s="163" t="s">
        <v>137</v>
      </c>
      <c r="M43" s="164"/>
      <c r="N43" s="164"/>
      <c r="O43" s="163" t="s">
        <v>137</v>
      </c>
      <c r="P43" s="164"/>
      <c r="Q43" s="164"/>
      <c r="R43" s="163" t="s">
        <v>137</v>
      </c>
      <c r="S43" s="164"/>
      <c r="T43" s="164"/>
    </row>
    <row r="44" spans="1:20" ht="13.15" customHeight="1">
      <c r="A44" s="160">
        <v>42</v>
      </c>
      <c r="B44" s="161" t="s">
        <v>178</v>
      </c>
      <c r="C44" s="161" t="str">
        <f>VLOOKUP(B44, '[2]Summary (from 2018 Autumn)'!$E$5:$F$136, 2, FALSE)</f>
        <v>Introductory Econometrics</v>
      </c>
      <c r="D44" s="162">
        <v>1</v>
      </c>
      <c r="E44" s="162">
        <v>5</v>
      </c>
      <c r="F44" s="162" t="s">
        <v>249</v>
      </c>
      <c r="G44" s="163" t="s">
        <v>137</v>
      </c>
      <c r="H44" s="163"/>
      <c r="I44" s="164"/>
      <c r="J44" s="164"/>
      <c r="K44" s="164"/>
      <c r="L44" s="163" t="s">
        <v>137</v>
      </c>
      <c r="M44" s="164"/>
      <c r="N44" s="164"/>
      <c r="O44" s="164"/>
      <c r="P44" s="163" t="s">
        <v>137</v>
      </c>
      <c r="Q44" s="163"/>
      <c r="R44" s="164"/>
      <c r="S44" s="164"/>
      <c r="T44" s="164"/>
    </row>
    <row r="45" spans="1:20" ht="14.15" customHeight="1">
      <c r="A45" s="160">
        <v>43</v>
      </c>
      <c r="B45" s="161" t="s">
        <v>179</v>
      </c>
      <c r="C45" s="161" t="str">
        <f>VLOOKUP(B45, '[2]Summary (from 2018 Autumn)'!$E$5:$F$136, 2, FALSE)</f>
        <v>Econometrics and Forecasting</v>
      </c>
      <c r="D45" s="162">
        <v>1</v>
      </c>
      <c r="E45" s="162">
        <v>5</v>
      </c>
      <c r="F45" s="162" t="s">
        <v>249</v>
      </c>
      <c r="G45" s="164"/>
      <c r="H45" s="164"/>
      <c r="I45" s="163" t="s">
        <v>137</v>
      </c>
      <c r="J45" s="164"/>
      <c r="K45" s="164"/>
      <c r="L45" s="164"/>
      <c r="M45" s="163" t="s">
        <v>137</v>
      </c>
      <c r="N45" s="163"/>
      <c r="O45" s="164"/>
      <c r="P45" s="164"/>
      <c r="Q45" s="164"/>
      <c r="R45" s="163" t="s">
        <v>137</v>
      </c>
      <c r="S45" s="164"/>
      <c r="T45" s="164"/>
    </row>
    <row r="46" spans="1:20" ht="13.15" customHeight="1">
      <c r="A46" s="160">
        <v>44</v>
      </c>
      <c r="B46" s="161" t="s">
        <v>180</v>
      </c>
      <c r="C46" s="161" t="str">
        <f>VLOOKUP(B46, '[2]Summary (from 2018 Autumn)'!$E$5:$F$136, 2, FALSE)</f>
        <v>International Finance</v>
      </c>
      <c r="D46" s="162">
        <v>1</v>
      </c>
      <c r="E46" s="162">
        <v>5</v>
      </c>
      <c r="F46" s="162" t="s">
        <v>249</v>
      </c>
      <c r="G46" s="164"/>
      <c r="H46" s="164"/>
      <c r="I46" s="163" t="s">
        <v>137</v>
      </c>
      <c r="J46" s="164"/>
      <c r="K46" s="164"/>
      <c r="L46" s="164"/>
      <c r="M46" s="163" t="s">
        <v>137</v>
      </c>
      <c r="N46" s="163"/>
      <c r="O46" s="164"/>
      <c r="P46" s="164"/>
      <c r="Q46" s="164"/>
      <c r="R46" s="163" t="s">
        <v>137</v>
      </c>
      <c r="S46" s="164"/>
      <c r="T46" s="164"/>
    </row>
    <row r="47" spans="1:20" ht="14.25" customHeight="1">
      <c r="A47" s="160">
        <v>45</v>
      </c>
      <c r="B47" s="161" t="s">
        <v>181</v>
      </c>
      <c r="C47" s="161" t="str">
        <f>VLOOKUP(B47, '[2]Summary (from 2018 Autumn)'!$E$5:$F$136, 2, FALSE)</f>
        <v>Theory of Public Finance</v>
      </c>
      <c r="D47" s="162">
        <v>1</v>
      </c>
      <c r="E47" s="162">
        <v>5</v>
      </c>
      <c r="F47" s="162" t="s">
        <v>249</v>
      </c>
      <c r="G47" s="164"/>
      <c r="H47" s="164"/>
      <c r="I47" s="163" t="s">
        <v>137</v>
      </c>
      <c r="J47" s="164"/>
      <c r="K47" s="164"/>
      <c r="L47" s="164"/>
      <c r="M47" s="163" t="s">
        <v>137</v>
      </c>
      <c r="N47" s="163"/>
      <c r="O47" s="164"/>
      <c r="P47" s="164"/>
      <c r="Q47" s="164"/>
      <c r="R47" s="163" t="s">
        <v>137</v>
      </c>
      <c r="S47" s="164"/>
      <c r="T47" s="164"/>
    </row>
    <row r="48" spans="1:20" ht="14.15" customHeight="1">
      <c r="A48" s="160">
        <v>46</v>
      </c>
      <c r="B48" s="161" t="s">
        <v>182</v>
      </c>
      <c r="C48" s="161" t="str">
        <f>VLOOKUP(B48, '[2]Summary (from 2018 Autumn)'!$E$5:$F$136, 2, FALSE)</f>
        <v>Economic Analysis of Public Policy</v>
      </c>
      <c r="D48" s="162">
        <v>1</v>
      </c>
      <c r="E48" s="162">
        <v>5</v>
      </c>
      <c r="F48" s="162" t="s">
        <v>248</v>
      </c>
      <c r="G48" s="164"/>
      <c r="H48" s="164"/>
      <c r="I48" s="164"/>
      <c r="J48" s="163" t="s">
        <v>137</v>
      </c>
      <c r="K48" s="163"/>
      <c r="L48" s="164"/>
      <c r="M48" s="164"/>
      <c r="N48" s="164"/>
      <c r="O48" s="163" t="s">
        <v>137</v>
      </c>
      <c r="P48" s="164"/>
      <c r="Q48" s="164"/>
      <c r="R48" s="164"/>
      <c r="S48" s="163" t="s">
        <v>137</v>
      </c>
      <c r="T48" s="163"/>
    </row>
    <row r="49" spans="1:20" ht="13.15" customHeight="1">
      <c r="A49" s="160">
        <v>47</v>
      </c>
      <c r="B49" s="161" t="s">
        <v>183</v>
      </c>
      <c r="C49" s="161" t="str">
        <f>VLOOKUP(B49, '[2]Summary (from 2018 Autumn)'!$E$5:$F$136, 2, FALSE)</f>
        <v>English Speaking and Listening Skills</v>
      </c>
      <c r="D49" s="162">
        <v>1</v>
      </c>
      <c r="E49" s="162">
        <v>5</v>
      </c>
      <c r="F49" s="162" t="s">
        <v>248</v>
      </c>
      <c r="G49" s="164"/>
      <c r="H49" s="164"/>
      <c r="I49" s="163" t="s">
        <v>137</v>
      </c>
      <c r="J49" s="164"/>
      <c r="K49" s="164"/>
      <c r="L49" s="163" t="s">
        <v>137</v>
      </c>
      <c r="M49" s="164"/>
      <c r="N49" s="164"/>
      <c r="O49" s="163" t="s">
        <v>137</v>
      </c>
      <c r="P49" s="164"/>
      <c r="Q49" s="164"/>
      <c r="R49" s="163" t="s">
        <v>137</v>
      </c>
      <c r="S49" s="164"/>
      <c r="T49" s="164"/>
    </row>
    <row r="50" spans="1:20" ht="14.15" customHeight="1">
      <c r="A50" s="160">
        <v>48</v>
      </c>
      <c r="B50" s="161" t="s">
        <v>184</v>
      </c>
      <c r="C50" s="161" t="str">
        <f>VLOOKUP(B50, '[2]Summary (from 2018 Autumn)'!$E$5:$F$136, 2, FALSE)</f>
        <v>University English Writing Skills</v>
      </c>
      <c r="D50" s="162">
        <v>1</v>
      </c>
      <c r="E50" s="162">
        <v>5</v>
      </c>
      <c r="F50" s="162" t="s">
        <v>248</v>
      </c>
      <c r="G50" s="163" t="s">
        <v>137</v>
      </c>
      <c r="H50" s="163"/>
      <c r="I50" s="163" t="s">
        <v>137</v>
      </c>
      <c r="J50" s="163" t="s">
        <v>137</v>
      </c>
      <c r="K50" s="163"/>
      <c r="L50" s="163" t="s">
        <v>137</v>
      </c>
      <c r="M50" s="163" t="s">
        <v>137</v>
      </c>
      <c r="N50" s="163"/>
      <c r="O50" s="163" t="s">
        <v>137</v>
      </c>
      <c r="P50" s="163" t="s">
        <v>137</v>
      </c>
      <c r="Q50" s="163"/>
      <c r="R50" s="163" t="s">
        <v>137</v>
      </c>
      <c r="S50" s="163" t="s">
        <v>137</v>
      </c>
      <c r="T50" s="163"/>
    </row>
    <row r="51" spans="1:20" ht="13.15" customHeight="1">
      <c r="A51" s="160">
        <v>49</v>
      </c>
      <c r="B51" s="161" t="s">
        <v>185</v>
      </c>
      <c r="C51" s="161" t="str">
        <f>VLOOKUP(B51, '[2]Summary (from 2018 Autumn)'!$E$5:$F$136, 2, FALSE)</f>
        <v>Presentation Skills</v>
      </c>
      <c r="D51" s="162">
        <v>1</v>
      </c>
      <c r="E51" s="162">
        <v>5</v>
      </c>
      <c r="F51" s="162" t="s">
        <v>248</v>
      </c>
      <c r="G51" s="163" t="s">
        <v>137</v>
      </c>
      <c r="H51" s="163"/>
      <c r="I51" s="163" t="s">
        <v>137</v>
      </c>
      <c r="J51" s="163" t="s">
        <v>137</v>
      </c>
      <c r="K51" s="163"/>
      <c r="L51" s="163" t="s">
        <v>137</v>
      </c>
      <c r="M51" s="163" t="s">
        <v>137</v>
      </c>
      <c r="N51" s="163"/>
      <c r="O51" s="163" t="s">
        <v>137</v>
      </c>
      <c r="P51" s="163" t="s">
        <v>137</v>
      </c>
      <c r="Q51" s="163"/>
      <c r="R51" s="163" t="s">
        <v>137</v>
      </c>
      <c r="S51" s="163" t="s">
        <v>137</v>
      </c>
      <c r="T51" s="163"/>
    </row>
    <row r="52" spans="1:20" ht="14.15" customHeight="1">
      <c r="A52" s="160">
        <v>50</v>
      </c>
      <c r="B52" s="161" t="s">
        <v>186</v>
      </c>
      <c r="C52" s="161" t="str">
        <f>VLOOKUP(B52, '[2]Summary (from 2018 Autumn)'!$E$5:$F$136, 2, FALSE)</f>
        <v>Introduction to English Fiction</v>
      </c>
      <c r="D52" s="162">
        <v>1</v>
      </c>
      <c r="E52" s="162">
        <v>5</v>
      </c>
      <c r="F52" s="162" t="s">
        <v>248</v>
      </c>
      <c r="G52" s="164"/>
      <c r="H52" s="164"/>
      <c r="I52" s="163" t="s">
        <v>137</v>
      </c>
      <c r="J52" s="164"/>
      <c r="K52" s="164"/>
      <c r="L52" s="163" t="s">
        <v>137</v>
      </c>
      <c r="M52" s="164"/>
      <c r="N52" s="164"/>
      <c r="O52" s="163" t="s">
        <v>137</v>
      </c>
      <c r="P52" s="164"/>
      <c r="Q52" s="164"/>
      <c r="R52" s="163" t="s">
        <v>137</v>
      </c>
      <c r="S52" s="164"/>
      <c r="T52" s="164"/>
    </row>
    <row r="53" spans="1:20" ht="13.15" customHeight="1">
      <c r="A53" s="160">
        <v>51</v>
      </c>
      <c r="B53" s="161" t="s">
        <v>187</v>
      </c>
      <c r="C53" s="161" t="str">
        <f>VLOOKUP(B53, '[2]Summary (from 2018 Autumn)'!$E$5:$F$136, 2, FALSE)</f>
        <v>Introduction to English Drama and Poetry</v>
      </c>
      <c r="D53" s="162">
        <v>1</v>
      </c>
      <c r="E53" s="162">
        <v>5</v>
      </c>
      <c r="F53" s="162" t="s">
        <v>249</v>
      </c>
      <c r="G53" s="163" t="s">
        <v>137</v>
      </c>
      <c r="H53" s="163"/>
      <c r="I53" s="164"/>
      <c r="J53" s="163" t="s">
        <v>137</v>
      </c>
      <c r="K53" s="163"/>
      <c r="L53" s="164"/>
      <c r="M53" s="163" t="s">
        <v>137</v>
      </c>
      <c r="N53" s="163"/>
      <c r="O53" s="164"/>
      <c r="P53" s="163" t="s">
        <v>137</v>
      </c>
      <c r="Q53" s="163"/>
      <c r="R53" s="164"/>
      <c r="S53" s="163" t="s">
        <v>137</v>
      </c>
      <c r="T53" s="163"/>
    </row>
    <row r="54" spans="1:20" ht="14.15" customHeight="1">
      <c r="A54" s="160">
        <v>52</v>
      </c>
      <c r="B54" s="161" t="s">
        <v>188</v>
      </c>
      <c r="C54" s="161" t="str">
        <f>VLOOKUP(B54, '[2]Summary (from 2018 Autumn)'!$E$5:$F$136, 2, FALSE)</f>
        <v>Analysing English Grammar</v>
      </c>
      <c r="D54" s="162">
        <v>2</v>
      </c>
      <c r="E54" s="162">
        <v>10</v>
      </c>
      <c r="F54" s="162" t="s">
        <v>248</v>
      </c>
      <c r="G54" s="164"/>
      <c r="H54" s="164"/>
      <c r="I54" s="163" t="s">
        <v>137</v>
      </c>
      <c r="J54" s="164"/>
      <c r="K54" s="164"/>
      <c r="L54" s="163" t="s">
        <v>137</v>
      </c>
      <c r="M54" s="164"/>
      <c r="N54" s="164"/>
      <c r="O54" s="163" t="s">
        <v>137</v>
      </c>
      <c r="P54" s="164"/>
      <c r="Q54" s="164"/>
      <c r="R54" s="163" t="s">
        <v>137</v>
      </c>
      <c r="S54" s="164"/>
      <c r="T54" s="164"/>
    </row>
    <row r="55" spans="1:20" ht="13.15" customHeight="1">
      <c r="A55" s="160">
        <v>53</v>
      </c>
      <c r="B55" s="161" t="s">
        <v>189</v>
      </c>
      <c r="C55" s="161" t="str">
        <f>VLOOKUP(B55, '[2]Summary (from 2018 Autumn)'!$E$5:$F$136, 2, FALSE)</f>
        <v>The Structure of Modern English</v>
      </c>
      <c r="D55" s="162">
        <v>2</v>
      </c>
      <c r="E55" s="162">
        <v>10</v>
      </c>
      <c r="F55" s="162" t="s">
        <v>248</v>
      </c>
      <c r="G55" s="165"/>
      <c r="H55" s="165"/>
      <c r="I55" s="163" t="s">
        <v>137</v>
      </c>
      <c r="J55" s="164"/>
      <c r="K55" s="164"/>
      <c r="L55" s="163" t="s">
        <v>137</v>
      </c>
      <c r="M55" s="164"/>
      <c r="N55" s="164"/>
      <c r="O55" s="163" t="s">
        <v>137</v>
      </c>
      <c r="P55" s="164"/>
      <c r="Q55" s="164"/>
      <c r="R55" s="163" t="s">
        <v>137</v>
      </c>
      <c r="S55" s="164"/>
      <c r="T55" s="164"/>
    </row>
    <row r="56" spans="1:20" ht="14.15" customHeight="1">
      <c r="A56" s="160">
        <v>54</v>
      </c>
      <c r="B56" s="161" t="s">
        <v>190</v>
      </c>
      <c r="C56" s="161" t="str">
        <f>VLOOKUP(B56, '[2]Summary (from 2018 Autumn)'!$E$5:$F$136, 2, FALSE)</f>
        <v>English Literature in the Modern World</v>
      </c>
      <c r="D56" s="162">
        <v>1</v>
      </c>
      <c r="E56" s="162">
        <v>5</v>
      </c>
      <c r="F56" s="162" t="s">
        <v>249</v>
      </c>
      <c r="G56" s="163" t="s">
        <v>137</v>
      </c>
      <c r="H56" s="163"/>
      <c r="I56" s="164"/>
      <c r="J56" s="164"/>
      <c r="K56" s="164"/>
      <c r="L56" s="163" t="s">
        <v>137</v>
      </c>
      <c r="M56" s="164"/>
      <c r="N56" s="164"/>
      <c r="O56" s="164"/>
      <c r="P56" s="163" t="s">
        <v>137</v>
      </c>
      <c r="Q56" s="163"/>
      <c r="R56" s="164"/>
      <c r="S56" s="164"/>
      <c r="T56" s="164"/>
    </row>
    <row r="57" spans="1:20" ht="13.15" customHeight="1">
      <c r="A57" s="160">
        <v>55</v>
      </c>
      <c r="B57" s="161" t="s">
        <v>191</v>
      </c>
      <c r="C57" s="161" t="str">
        <f>VLOOKUP(B57, '[2]Summary (from 2018 Autumn)'!$E$5:$F$136, 2, FALSE)</f>
        <v>Socio-cultural Issues in English Literature</v>
      </c>
      <c r="D57" s="162">
        <v>2</v>
      </c>
      <c r="E57" s="162">
        <v>10</v>
      </c>
      <c r="F57" s="162" t="s">
        <v>248</v>
      </c>
      <c r="G57" s="164"/>
      <c r="H57" s="164"/>
      <c r="I57" s="164"/>
      <c r="J57" s="163" t="s">
        <v>137</v>
      </c>
      <c r="K57" s="163"/>
      <c r="L57" s="164"/>
      <c r="M57" s="164"/>
      <c r="N57" s="164"/>
      <c r="O57" s="163" t="s">
        <v>137</v>
      </c>
      <c r="P57" s="164"/>
      <c r="Q57" s="164"/>
      <c r="R57" s="164"/>
      <c r="S57" s="164"/>
      <c r="T57" s="164"/>
    </row>
    <row r="58" spans="1:20" ht="14.15" customHeight="1">
      <c r="A58" s="160">
        <v>56</v>
      </c>
      <c r="B58" s="161" t="s">
        <v>192</v>
      </c>
      <c r="C58" s="161" t="str">
        <f>VLOOKUP(B58, '[2]Summary (from 2018 Autumn)'!$E$5:$F$136, 2, FALSE)</f>
        <v>Major Authors in English Literature</v>
      </c>
      <c r="D58" s="162">
        <v>2</v>
      </c>
      <c r="E58" s="162">
        <v>10</v>
      </c>
      <c r="F58" s="162" t="s">
        <v>249</v>
      </c>
      <c r="G58" s="164"/>
      <c r="H58" s="164"/>
      <c r="I58" s="163" t="s">
        <v>137</v>
      </c>
      <c r="J58" s="164"/>
      <c r="K58" s="164"/>
      <c r="L58" s="164"/>
      <c r="M58" s="163" t="s">
        <v>137</v>
      </c>
      <c r="N58" s="163"/>
      <c r="O58" s="164"/>
      <c r="P58" s="164"/>
      <c r="Q58" s="164"/>
      <c r="R58" s="163" t="s">
        <v>137</v>
      </c>
      <c r="S58" s="164"/>
      <c r="T58" s="164"/>
    </row>
    <row r="59" spans="1:20" ht="13.15" customHeight="1">
      <c r="A59" s="160">
        <v>57</v>
      </c>
      <c r="B59" s="161" t="s">
        <v>193</v>
      </c>
      <c r="C59" s="161" t="str">
        <f>VLOOKUP(B59, '[2]Summary (from 2018 Autumn)'!$E$5:$F$136, 2, FALSE)</f>
        <v>Critical Approaches to Literature</v>
      </c>
      <c r="D59" s="162">
        <v>2</v>
      </c>
      <c r="E59" s="162">
        <v>10</v>
      </c>
      <c r="F59" s="162" t="s">
        <v>249</v>
      </c>
      <c r="G59" s="163" t="s">
        <v>137</v>
      </c>
      <c r="H59" s="163"/>
      <c r="I59" s="164"/>
      <c r="J59" s="164"/>
      <c r="K59" s="164"/>
      <c r="L59" s="163" t="s">
        <v>137</v>
      </c>
      <c r="M59" s="164"/>
      <c r="N59" s="164"/>
      <c r="O59" s="164"/>
      <c r="P59" s="163" t="s">
        <v>137</v>
      </c>
      <c r="Q59" s="163"/>
      <c r="R59" s="164"/>
      <c r="S59" s="164"/>
      <c r="T59" s="164"/>
    </row>
    <row r="60" spans="1:20" ht="14.15" customHeight="1">
      <c r="A60" s="160">
        <v>58</v>
      </c>
      <c r="B60" s="161" t="s">
        <v>194</v>
      </c>
      <c r="C60" s="161" t="str">
        <f>VLOOKUP(B60, '[2]Summary (from 2018 Autumn)'!$E$5:$F$136, 2, FALSE)</f>
        <v>Chinese International Relations since 1949</v>
      </c>
      <c r="D60" s="162">
        <v>1</v>
      </c>
      <c r="E60" s="162">
        <v>5</v>
      </c>
      <c r="F60" s="162" t="s">
        <v>248</v>
      </c>
      <c r="G60" s="164"/>
      <c r="H60" s="164"/>
      <c r="I60" s="164"/>
      <c r="J60" s="163" t="s">
        <v>137</v>
      </c>
      <c r="K60" s="163"/>
      <c r="L60" s="164"/>
      <c r="M60" s="164"/>
      <c r="N60" s="164"/>
      <c r="O60" s="163" t="s">
        <v>137</v>
      </c>
      <c r="P60" s="164"/>
      <c r="Q60" s="164"/>
      <c r="R60" s="164"/>
      <c r="S60" s="163" t="s">
        <v>137</v>
      </c>
      <c r="T60" s="163"/>
    </row>
    <row r="61" spans="1:20" ht="13.15" customHeight="1">
      <c r="A61" s="160">
        <v>59</v>
      </c>
      <c r="B61" s="161" t="s">
        <v>195</v>
      </c>
      <c r="C61" s="161" t="str">
        <f>VLOOKUP(B61, '[2]Summary (from 2018 Autumn)'!$E$5:$F$136, 2, FALSE)</f>
        <v>Introduction to Semantics and Pragmatics</v>
      </c>
      <c r="D61" s="162">
        <v>2</v>
      </c>
      <c r="E61" s="162">
        <v>10</v>
      </c>
      <c r="F61" s="162" t="s">
        <v>248</v>
      </c>
      <c r="G61" s="164"/>
      <c r="H61" s="164"/>
      <c r="I61" s="163" t="s">
        <v>137</v>
      </c>
      <c r="J61" s="164"/>
      <c r="K61" s="164"/>
      <c r="L61" s="163" t="s">
        <v>137</v>
      </c>
      <c r="M61" s="164"/>
      <c r="N61" s="164"/>
      <c r="O61" s="163" t="s">
        <v>137</v>
      </c>
      <c r="P61" s="164"/>
      <c r="Q61" s="164"/>
      <c r="R61" s="163" t="s">
        <v>137</v>
      </c>
      <c r="S61" s="164"/>
      <c r="T61" s="164"/>
    </row>
    <row r="62" spans="1:20" ht="14.15" customHeight="1">
      <c r="A62" s="160">
        <v>60</v>
      </c>
      <c r="B62" s="161" t="s">
        <v>196</v>
      </c>
      <c r="C62" s="161" t="str">
        <f>VLOOKUP(B62, '[2]Summary (from 2018 Autumn)'!$E$5:$F$136, 2, FALSE)</f>
        <v>Language and Society in Hong Kong</v>
      </c>
      <c r="D62" s="162">
        <v>2</v>
      </c>
      <c r="E62" s="162">
        <v>10</v>
      </c>
      <c r="F62" s="162" t="s">
        <v>248</v>
      </c>
      <c r="G62" s="164"/>
      <c r="H62" s="164"/>
      <c r="I62" s="163" t="s">
        <v>137</v>
      </c>
      <c r="J62" s="164"/>
      <c r="K62" s="164"/>
      <c r="L62" s="163" t="s">
        <v>137</v>
      </c>
      <c r="M62" s="164"/>
      <c r="N62" s="164"/>
      <c r="O62" s="163" t="s">
        <v>137</v>
      </c>
      <c r="P62" s="164"/>
      <c r="Q62" s="164"/>
      <c r="R62" s="163" t="s">
        <v>137</v>
      </c>
      <c r="S62" s="164"/>
      <c r="T62" s="164"/>
    </row>
    <row r="63" spans="1:20" ht="13.15" customHeight="1">
      <c r="A63" s="160">
        <v>61</v>
      </c>
      <c r="B63" s="161" t="s">
        <v>197</v>
      </c>
      <c r="C63" s="161" t="str">
        <f>VLOOKUP(B63, '[2]Summary (from 2018 Autumn)'!$E$5:$F$136, 2, FALSE)</f>
        <v>Stylistics and Discourse Analysis</v>
      </c>
      <c r="D63" s="162">
        <v>2</v>
      </c>
      <c r="E63" s="162">
        <v>10</v>
      </c>
      <c r="F63" s="162" t="s">
        <v>248</v>
      </c>
      <c r="G63" s="164"/>
      <c r="H63" s="164"/>
      <c r="I63" s="163" t="s">
        <v>137</v>
      </c>
      <c r="J63" s="164"/>
      <c r="K63" s="164"/>
      <c r="L63" s="163" t="s">
        <v>137</v>
      </c>
      <c r="M63" s="164"/>
      <c r="N63" s="164"/>
      <c r="O63" s="163" t="s">
        <v>137</v>
      </c>
      <c r="P63" s="164"/>
      <c r="Q63" s="164"/>
      <c r="R63" s="163" t="s">
        <v>137</v>
      </c>
      <c r="S63" s="164"/>
      <c r="T63" s="164"/>
    </row>
    <row r="64" spans="1:20" ht="14.15" customHeight="1">
      <c r="A64" s="160">
        <v>62</v>
      </c>
      <c r="B64" s="161" t="s">
        <v>198</v>
      </c>
      <c r="C64" s="161" t="str">
        <f>VLOOKUP(B64, '[2]Summary (from 2018 Autumn)'!$E$5:$F$136, 2, FALSE)</f>
        <v>Hong Kong Criminal Justice System</v>
      </c>
      <c r="D64" s="162">
        <v>2</v>
      </c>
      <c r="E64" s="162">
        <v>10</v>
      </c>
      <c r="F64" s="162" t="s">
        <v>249</v>
      </c>
      <c r="G64" s="163" t="s">
        <v>137</v>
      </c>
      <c r="H64" s="163"/>
      <c r="I64" s="164"/>
      <c r="J64" s="163" t="s">
        <v>137</v>
      </c>
      <c r="K64" s="163"/>
      <c r="L64" s="164"/>
      <c r="M64" s="163" t="s">
        <v>137</v>
      </c>
      <c r="N64" s="163"/>
      <c r="O64" s="164"/>
      <c r="P64" s="163" t="s">
        <v>137</v>
      </c>
      <c r="Q64" s="163"/>
      <c r="R64" s="164"/>
      <c r="S64" s="164"/>
      <c r="T64" s="164"/>
    </row>
    <row r="65" spans="1:20" ht="13.15" customHeight="1">
      <c r="A65" s="160">
        <v>63</v>
      </c>
      <c r="B65" s="161" t="s">
        <v>199</v>
      </c>
      <c r="C65" s="161" t="str">
        <f>VLOOKUP(B65, '[2]Summary (from 2018 Autumn)'!$E$5:$F$136, 2, FALSE)</f>
        <v>Police and Society</v>
      </c>
      <c r="D65" s="162">
        <v>2</v>
      </c>
      <c r="E65" s="162">
        <v>10</v>
      </c>
      <c r="F65" s="162" t="s">
        <v>248</v>
      </c>
      <c r="G65" s="164"/>
      <c r="H65" s="164"/>
      <c r="I65" s="163" t="s">
        <v>137</v>
      </c>
      <c r="J65" s="164"/>
      <c r="K65" s="164"/>
      <c r="L65" s="163" t="s">
        <v>137</v>
      </c>
      <c r="M65" s="164"/>
      <c r="N65" s="164"/>
      <c r="O65" s="163" t="s">
        <v>137</v>
      </c>
      <c r="P65" s="164"/>
      <c r="Q65" s="164"/>
      <c r="R65" s="163" t="s">
        <v>137</v>
      </c>
      <c r="S65" s="164"/>
      <c r="T65" s="164"/>
    </row>
    <row r="66" spans="1:20" ht="14.15" customHeight="1">
      <c r="A66" s="160">
        <v>64</v>
      </c>
      <c r="B66" s="161" t="s">
        <v>200</v>
      </c>
      <c r="C66" s="161" t="str">
        <f>VLOOKUP(B66, '[2]Summary (from 2018 Autumn)'!$E$5:$F$136, 2, FALSE)</f>
        <v>Psychology for Law Enforcement</v>
      </c>
      <c r="D66" s="162">
        <v>2</v>
      </c>
      <c r="E66" s="162">
        <v>10</v>
      </c>
      <c r="F66" s="162" t="s">
        <v>249</v>
      </c>
      <c r="G66" s="163" t="s">
        <v>137</v>
      </c>
      <c r="H66" s="163"/>
      <c r="I66" s="164"/>
      <c r="J66" s="163" t="s">
        <v>137</v>
      </c>
      <c r="K66" s="163"/>
      <c r="L66" s="164"/>
      <c r="M66" s="163" t="s">
        <v>137</v>
      </c>
      <c r="N66" s="163"/>
      <c r="O66" s="164"/>
      <c r="P66" s="163" t="s">
        <v>137</v>
      </c>
      <c r="Q66" s="163"/>
      <c r="R66" s="164"/>
      <c r="S66" s="164"/>
      <c r="T66" s="164"/>
    </row>
    <row r="67" spans="1:20" ht="13.15" customHeight="1">
      <c r="A67" s="160">
        <v>65</v>
      </c>
      <c r="B67" s="161" t="s">
        <v>201</v>
      </c>
      <c r="C67" s="161" t="str">
        <f>VLOOKUP(B67, '[2]Summary (from 2018 Autumn)'!$E$5:$F$136, 2, FALSE)</f>
        <v>Security Practice and Management</v>
      </c>
      <c r="D67" s="162">
        <v>2</v>
      </c>
      <c r="E67" s="162">
        <v>10</v>
      </c>
      <c r="F67" s="162" t="s">
        <v>248</v>
      </c>
      <c r="G67" s="164"/>
      <c r="H67" s="164"/>
      <c r="I67" s="163" t="s">
        <v>137</v>
      </c>
      <c r="J67" s="164"/>
      <c r="K67" s="164"/>
      <c r="L67" s="163" t="s">
        <v>137</v>
      </c>
      <c r="M67" s="164"/>
      <c r="N67" s="164"/>
      <c r="O67" s="163" t="s">
        <v>137</v>
      </c>
      <c r="P67" s="164"/>
      <c r="Q67" s="164"/>
      <c r="R67" s="163" t="s">
        <v>137</v>
      </c>
      <c r="S67" s="164"/>
      <c r="T67" s="164"/>
    </row>
    <row r="68" spans="1:20" ht="14.15" customHeight="1">
      <c r="A68" s="160">
        <v>66</v>
      </c>
      <c r="B68" s="161" t="s">
        <v>202</v>
      </c>
      <c r="C68" s="161" t="str">
        <f>VLOOKUP(B68, '[2]Summary (from 2018 Autumn)'!$E$5:$F$136, 2, FALSE)</f>
        <v>Core Issues in Policing</v>
      </c>
      <c r="D68" s="162">
        <v>2</v>
      </c>
      <c r="E68" s="162">
        <v>10</v>
      </c>
      <c r="F68" s="162" t="s">
        <v>249</v>
      </c>
      <c r="G68" s="163" t="s">
        <v>137</v>
      </c>
      <c r="H68" s="163"/>
      <c r="I68" s="164"/>
      <c r="J68" s="163" t="s">
        <v>137</v>
      </c>
      <c r="K68" s="163"/>
      <c r="L68" s="164"/>
      <c r="M68" s="163" t="s">
        <v>137</v>
      </c>
      <c r="N68" s="163"/>
      <c r="O68" s="164"/>
      <c r="P68" s="163" t="s">
        <v>137</v>
      </c>
      <c r="Q68" s="163"/>
      <c r="R68" s="164"/>
      <c r="S68" s="164"/>
      <c r="T68" s="164"/>
    </row>
    <row r="69" spans="1:20" ht="13.15" customHeight="1">
      <c r="A69" s="160">
        <v>67</v>
      </c>
      <c r="B69" s="161" t="s">
        <v>203</v>
      </c>
      <c r="C69" s="161" t="str">
        <f>VLOOKUP(B69, '[2]Summary (from 2018 Autumn)'!$E$5:$F$136, 2, FALSE)</f>
        <v>Public Order Management</v>
      </c>
      <c r="D69" s="162">
        <v>1</v>
      </c>
      <c r="E69" s="162">
        <v>5</v>
      </c>
      <c r="F69" s="162" t="s">
        <v>249</v>
      </c>
      <c r="G69" s="164"/>
      <c r="H69" s="164"/>
      <c r="I69" s="163" t="s">
        <v>137</v>
      </c>
      <c r="J69" s="164"/>
      <c r="K69" s="164"/>
      <c r="L69" s="164"/>
      <c r="M69" s="163" t="s">
        <v>137</v>
      </c>
      <c r="N69" s="163"/>
      <c r="O69" s="164"/>
      <c r="P69" s="164"/>
      <c r="Q69" s="164"/>
      <c r="R69" s="163" t="s">
        <v>137</v>
      </c>
      <c r="S69" s="164"/>
      <c r="T69" s="164"/>
    </row>
    <row r="70" spans="1:20" ht="14.15" customHeight="1">
      <c r="A70" s="160">
        <v>68</v>
      </c>
      <c r="B70" s="161" t="s">
        <v>204</v>
      </c>
      <c r="C70" s="161" t="str">
        <f>VLOOKUP(B70, '[2]Summary (from 2018 Autumn)'!$E$5:$F$136, 2, FALSE)</f>
        <v>Law Enforcement and Policing in Chinese Societies</v>
      </c>
      <c r="D70" s="162">
        <v>1</v>
      </c>
      <c r="E70" s="162">
        <v>5</v>
      </c>
      <c r="F70" s="162" t="s">
        <v>249</v>
      </c>
      <c r="G70" s="163" t="s">
        <v>137</v>
      </c>
      <c r="H70" s="163"/>
      <c r="I70" s="164"/>
      <c r="J70" s="163" t="s">
        <v>137</v>
      </c>
      <c r="K70" s="163"/>
      <c r="L70" s="164"/>
      <c r="M70" s="163" t="s">
        <v>137</v>
      </c>
      <c r="N70" s="163"/>
      <c r="O70" s="164"/>
      <c r="P70" s="163" t="s">
        <v>137</v>
      </c>
      <c r="Q70" s="163"/>
      <c r="R70" s="164"/>
      <c r="S70" s="163" t="s">
        <v>137</v>
      </c>
      <c r="T70" s="163"/>
    </row>
    <row r="71" spans="1:20" ht="13.15" customHeight="1">
      <c r="A71" s="160">
        <v>69</v>
      </c>
      <c r="B71" s="161" t="s">
        <v>205</v>
      </c>
      <c r="C71" s="161" t="str">
        <f>VLOOKUP(B71, '[2]Summary (from 2018 Autumn)'!$E$5:$F$136, 2, FALSE)</f>
        <v>Research Methods in Law Enforcement and Security Studies</v>
      </c>
      <c r="D71" s="162">
        <v>2</v>
      </c>
      <c r="E71" s="162">
        <v>10</v>
      </c>
      <c r="F71" s="162" t="s">
        <v>249</v>
      </c>
      <c r="G71" s="163" t="s">
        <v>137</v>
      </c>
      <c r="H71" s="163"/>
      <c r="I71" s="164"/>
      <c r="J71" s="163" t="s">
        <v>137</v>
      </c>
      <c r="K71" s="163"/>
      <c r="L71" s="164"/>
      <c r="M71" s="163" t="s">
        <v>137</v>
      </c>
      <c r="N71" s="163"/>
      <c r="O71" s="164"/>
      <c r="P71" s="163" t="s">
        <v>137</v>
      </c>
      <c r="Q71" s="163"/>
      <c r="R71" s="164"/>
      <c r="S71" s="164"/>
      <c r="T71" s="164"/>
    </row>
    <row r="72" spans="1:20" ht="14.15" customHeight="1">
      <c r="A72" s="160">
        <v>70</v>
      </c>
      <c r="B72" s="161" t="s">
        <v>206</v>
      </c>
      <c r="C72" s="161" t="str">
        <f>VLOOKUP(B72, '[2]Summary (from 2018 Autumn)'!$E$5:$F$136, 2, FALSE)</f>
        <v>Major Issues in Criminology and Penology</v>
      </c>
      <c r="D72" s="162">
        <v>2</v>
      </c>
      <c r="E72" s="162">
        <v>10</v>
      </c>
      <c r="F72" s="162" t="s">
        <v>248</v>
      </c>
      <c r="G72" s="164"/>
      <c r="H72" s="164"/>
      <c r="I72" s="163" t="s">
        <v>137</v>
      </c>
      <c r="J72" s="164"/>
      <c r="K72" s="164"/>
      <c r="L72" s="163" t="s">
        <v>137</v>
      </c>
      <c r="M72" s="164"/>
      <c r="N72" s="164"/>
      <c r="O72" s="163" t="s">
        <v>137</v>
      </c>
      <c r="P72" s="164"/>
      <c r="Q72" s="164"/>
      <c r="R72" s="163" t="s">
        <v>137</v>
      </c>
      <c r="S72" s="164"/>
      <c r="T72" s="164"/>
    </row>
    <row r="73" spans="1:20" ht="13.15" customHeight="1">
      <c r="A73" s="160">
        <v>71</v>
      </c>
      <c r="B73" s="161" t="s">
        <v>207</v>
      </c>
      <c r="C73" s="161" t="str">
        <f>VLOOKUP(B73, '[2]Summary (from 2018 Autumn)'!$E$5:$F$136, 2, FALSE)</f>
        <v>Introduction to Political Science</v>
      </c>
      <c r="D73" s="162">
        <v>2</v>
      </c>
      <c r="E73" s="162">
        <v>10</v>
      </c>
      <c r="F73" s="162" t="s">
        <v>248</v>
      </c>
      <c r="G73" s="164"/>
      <c r="H73" s="164"/>
      <c r="I73" s="164"/>
      <c r="J73" s="163" t="s">
        <v>137</v>
      </c>
      <c r="K73" s="163"/>
      <c r="L73" s="164"/>
      <c r="M73" s="164"/>
      <c r="N73" s="164"/>
      <c r="O73" s="163" t="s">
        <v>137</v>
      </c>
      <c r="P73" s="164"/>
      <c r="Q73" s="164"/>
      <c r="R73" s="164"/>
      <c r="S73" s="164"/>
      <c r="T73" s="164"/>
    </row>
    <row r="74" spans="1:20" ht="14.15" customHeight="1">
      <c r="A74" s="160">
        <v>72</v>
      </c>
      <c r="B74" s="161" t="s">
        <v>208</v>
      </c>
      <c r="C74" s="161" t="str">
        <f>VLOOKUP(B74, '[2]Summary (from 2018 Autumn)'!$E$5:$F$136, 2, FALSE)</f>
        <v>政治學導論</v>
      </c>
      <c r="D74" s="162">
        <v>2</v>
      </c>
      <c r="E74" s="162">
        <v>10</v>
      </c>
      <c r="F74" s="162" t="s">
        <v>249</v>
      </c>
      <c r="G74" s="163" t="s">
        <v>137</v>
      </c>
      <c r="H74" s="163"/>
      <c r="I74" s="164"/>
      <c r="J74" s="164"/>
      <c r="K74" s="164"/>
      <c r="L74" s="163" t="s">
        <v>137</v>
      </c>
      <c r="M74" s="164"/>
      <c r="N74" s="164"/>
      <c r="O74" s="164"/>
      <c r="P74" s="163" t="s">
        <v>137</v>
      </c>
      <c r="Q74" s="163"/>
      <c r="R74" s="164"/>
      <c r="S74" s="164"/>
      <c r="T74" s="164"/>
    </row>
    <row r="75" spans="1:20" ht="13.15" customHeight="1">
      <c r="A75" s="160">
        <v>73</v>
      </c>
      <c r="B75" s="161" t="s">
        <v>209</v>
      </c>
      <c r="C75" s="161" t="str">
        <f>VLOOKUP(B75, '[2]Summary (from 2018 Autumn)'!$E$5:$F$136, 2, FALSE)</f>
        <v>Government and Politics of Hong Kong</v>
      </c>
      <c r="D75" s="162">
        <v>2</v>
      </c>
      <c r="E75" s="162">
        <v>10</v>
      </c>
      <c r="F75" s="162" t="s">
        <v>249</v>
      </c>
      <c r="G75" s="163" t="s">
        <v>137</v>
      </c>
      <c r="H75" s="163"/>
      <c r="I75" s="164"/>
      <c r="J75" s="164"/>
      <c r="K75" s="164"/>
      <c r="L75" s="163" t="s">
        <v>137</v>
      </c>
      <c r="M75" s="164"/>
      <c r="N75" s="164"/>
      <c r="O75" s="164"/>
      <c r="P75" s="163" t="s">
        <v>137</v>
      </c>
      <c r="Q75" s="163"/>
      <c r="R75" s="164"/>
      <c r="S75" s="164"/>
      <c r="T75" s="164"/>
    </row>
    <row r="76" spans="1:20" ht="14.15" customHeight="1">
      <c r="A76" s="160">
        <v>74</v>
      </c>
      <c r="B76" s="161" t="s">
        <v>210</v>
      </c>
      <c r="C76" s="161" t="str">
        <f>VLOOKUP(B76, '[2]Summary (from 2018 Autumn)'!$E$5:$F$136, 2, FALSE)</f>
        <v>香港政府及政治</v>
      </c>
      <c r="D76" s="162">
        <v>2</v>
      </c>
      <c r="E76" s="162">
        <v>10</v>
      </c>
      <c r="F76" s="162" t="s">
        <v>249</v>
      </c>
      <c r="G76" s="164"/>
      <c r="H76" s="164"/>
      <c r="I76" s="163" t="s">
        <v>137</v>
      </c>
      <c r="J76" s="164"/>
      <c r="K76" s="164"/>
      <c r="L76" s="164"/>
      <c r="M76" s="163" t="s">
        <v>137</v>
      </c>
      <c r="N76" s="163"/>
      <c r="O76" s="164"/>
      <c r="P76" s="164"/>
      <c r="Q76" s="164"/>
      <c r="R76" s="163" t="s">
        <v>137</v>
      </c>
      <c r="S76" s="164"/>
      <c r="T76" s="164"/>
    </row>
    <row r="77" spans="1:20" ht="13.15" customHeight="1">
      <c r="A77" s="160">
        <v>75</v>
      </c>
      <c r="B77" s="161" t="s">
        <v>211</v>
      </c>
      <c r="C77" s="161" t="str">
        <f>VLOOKUP(B77, '[2]Summary (from 2018 Autumn)'!$E$5:$F$136, 2, FALSE)</f>
        <v>Positive Psychology</v>
      </c>
      <c r="D77" s="162">
        <v>2</v>
      </c>
      <c r="E77" s="162">
        <v>10</v>
      </c>
      <c r="F77" s="162" t="s">
        <v>248</v>
      </c>
      <c r="G77" s="164"/>
      <c r="H77" s="164"/>
      <c r="I77" s="163" t="s">
        <v>137</v>
      </c>
      <c r="J77" s="164"/>
      <c r="K77" s="164"/>
      <c r="L77" s="163" t="s">
        <v>137</v>
      </c>
      <c r="M77" s="164"/>
      <c r="N77" s="164"/>
      <c r="O77" s="163" t="s">
        <v>137</v>
      </c>
      <c r="P77" s="164"/>
      <c r="Q77" s="164"/>
      <c r="R77" s="163" t="s">
        <v>137</v>
      </c>
      <c r="S77" s="164"/>
      <c r="T77" s="164"/>
    </row>
    <row r="78" spans="1:20" ht="14.15" customHeight="1">
      <c r="A78" s="160">
        <v>76</v>
      </c>
      <c r="B78" s="161" t="s">
        <v>212</v>
      </c>
      <c r="C78" s="161" t="str">
        <f>VLOOKUP(B78, '[2]Summary (from 2018 Autumn)'!$E$5:$F$136, 2, FALSE)</f>
        <v>Introduction to Psychology</v>
      </c>
      <c r="D78" s="162">
        <v>2</v>
      </c>
      <c r="E78" s="162">
        <v>10</v>
      </c>
      <c r="F78" s="162" t="s">
        <v>248</v>
      </c>
      <c r="G78" s="164"/>
      <c r="H78" s="164"/>
      <c r="I78" s="163" t="s">
        <v>137</v>
      </c>
      <c r="J78" s="164"/>
      <c r="K78" s="164"/>
      <c r="L78" s="163" t="s">
        <v>137</v>
      </c>
      <c r="M78" s="164"/>
      <c r="N78" s="164"/>
      <c r="O78" s="163" t="s">
        <v>137</v>
      </c>
      <c r="P78" s="164"/>
      <c r="Q78" s="164"/>
      <c r="R78" s="163" t="s">
        <v>137</v>
      </c>
      <c r="S78" s="164"/>
      <c r="T78" s="164"/>
    </row>
    <row r="79" spans="1:20" ht="13.15" customHeight="1">
      <c r="A79" s="160">
        <v>77</v>
      </c>
      <c r="B79" s="161" t="s">
        <v>213</v>
      </c>
      <c r="C79" s="161" t="str">
        <f>VLOOKUP(B79, '[2]Summary (from 2018 Autumn)'!$E$5:$F$136, 2, FALSE)</f>
        <v>Biological Psychology: Theories and Principles</v>
      </c>
      <c r="D79" s="162">
        <v>2</v>
      </c>
      <c r="E79" s="162">
        <v>10</v>
      </c>
      <c r="F79" s="162" t="s">
        <v>249</v>
      </c>
      <c r="G79" s="163" t="s">
        <v>137</v>
      </c>
      <c r="H79" s="163"/>
      <c r="I79" s="164"/>
      <c r="J79" s="163" t="s">
        <v>137</v>
      </c>
      <c r="K79" s="163"/>
      <c r="L79" s="164"/>
      <c r="M79" s="163" t="s">
        <v>137</v>
      </c>
      <c r="N79" s="163"/>
      <c r="O79" s="164"/>
      <c r="P79" s="163" t="s">
        <v>137</v>
      </c>
      <c r="Q79" s="163"/>
      <c r="R79" s="164"/>
      <c r="S79" s="164"/>
      <c r="T79" s="164"/>
    </row>
    <row r="80" spans="1:20" ht="14.15" customHeight="1">
      <c r="A80" s="160">
        <v>78</v>
      </c>
      <c r="B80" s="161" t="s">
        <v>214</v>
      </c>
      <c r="C80" s="161" t="str">
        <f>VLOOKUP(B80, '[2]Summary (from 2018 Autumn)'!$E$5:$F$136, 2, FALSE)</f>
        <v>Developmental Psychology</v>
      </c>
      <c r="D80" s="162">
        <v>2</v>
      </c>
      <c r="E80" s="162">
        <v>10</v>
      </c>
      <c r="F80" s="162" t="s">
        <v>248</v>
      </c>
      <c r="G80" s="164"/>
      <c r="H80" s="164"/>
      <c r="I80" s="163" t="s">
        <v>137</v>
      </c>
      <c r="J80" s="164"/>
      <c r="K80" s="164"/>
      <c r="L80" s="163" t="s">
        <v>137</v>
      </c>
      <c r="M80" s="164"/>
      <c r="N80" s="164"/>
      <c r="O80" s="163" t="s">
        <v>137</v>
      </c>
      <c r="P80" s="164"/>
      <c r="Q80" s="164"/>
      <c r="R80" s="163" t="s">
        <v>137</v>
      </c>
      <c r="S80" s="164"/>
      <c r="T80" s="164"/>
    </row>
    <row r="81" spans="1:20" ht="14.15" customHeight="1">
      <c r="A81" s="160">
        <v>79</v>
      </c>
      <c r="B81" s="161" t="s">
        <v>215</v>
      </c>
      <c r="C81" s="161" t="str">
        <f>VLOOKUP(B81, '[2]Summary (from 2018 Autumn)'!$E$5:$F$136, 2, FALSE)</f>
        <v>Introduction to Counselling Psychology</v>
      </c>
      <c r="D81" s="162">
        <v>1</v>
      </c>
      <c r="E81" s="162">
        <v>5</v>
      </c>
      <c r="F81" s="162" t="s">
        <v>249</v>
      </c>
      <c r="G81" s="164"/>
      <c r="H81" s="163" t="s">
        <v>137</v>
      </c>
      <c r="I81" s="163"/>
      <c r="J81" s="164"/>
      <c r="K81" s="163" t="s">
        <v>137</v>
      </c>
      <c r="L81" s="163"/>
      <c r="M81" s="164"/>
      <c r="N81" s="163" t="s">
        <v>137</v>
      </c>
      <c r="O81" s="163"/>
      <c r="P81" s="164"/>
      <c r="Q81" s="163" t="s">
        <v>137</v>
      </c>
      <c r="R81" s="163"/>
      <c r="S81" s="164"/>
      <c r="T81" s="163" t="s">
        <v>137</v>
      </c>
    </row>
    <row r="82" spans="1:20" ht="14.15" customHeight="1">
      <c r="A82" s="160">
        <v>80</v>
      </c>
      <c r="B82" s="161" t="s">
        <v>216</v>
      </c>
      <c r="C82" s="161" t="str">
        <f>VLOOKUP(B82, '[2]Summary (from 2018 Autumn)'!$E$5:$F$136, 2, FALSE)</f>
        <v>Introduction to Abnormal Psychology</v>
      </c>
      <c r="D82" s="162">
        <v>1</v>
      </c>
      <c r="E82" s="162">
        <v>5</v>
      </c>
      <c r="F82" s="162" t="s">
        <v>249</v>
      </c>
      <c r="G82" s="164"/>
      <c r="H82" s="163" t="s">
        <v>137</v>
      </c>
      <c r="I82" s="163"/>
      <c r="J82" s="164"/>
      <c r="K82" s="163" t="s">
        <v>137</v>
      </c>
      <c r="L82" s="163"/>
      <c r="M82" s="164"/>
      <c r="N82" s="163" t="s">
        <v>137</v>
      </c>
      <c r="O82" s="163"/>
      <c r="P82" s="164"/>
      <c r="Q82" s="163" t="s">
        <v>137</v>
      </c>
      <c r="R82" s="163"/>
      <c r="S82" s="164"/>
      <c r="T82" s="163" t="s">
        <v>137</v>
      </c>
    </row>
    <row r="83" spans="1:20" ht="13.15" customHeight="1">
      <c r="A83" s="160">
        <v>81</v>
      </c>
      <c r="B83" s="161" t="s">
        <v>217</v>
      </c>
      <c r="C83" s="161" t="str">
        <f>VLOOKUP(B83, '[2]Summary (from 2018 Autumn)'!$E$5:$F$136, 2, FALSE)</f>
        <v>History of Psychology</v>
      </c>
      <c r="D83" s="162">
        <v>2</v>
      </c>
      <c r="E83" s="162">
        <v>10</v>
      </c>
      <c r="F83" s="162" t="s">
        <v>249</v>
      </c>
      <c r="G83" s="163" t="s">
        <v>137</v>
      </c>
      <c r="H83" s="163"/>
      <c r="I83" s="164"/>
      <c r="J83" s="163" t="s">
        <v>137</v>
      </c>
      <c r="K83" s="163"/>
      <c r="L83" s="164"/>
      <c r="M83" s="163" t="s">
        <v>137</v>
      </c>
      <c r="N83" s="163"/>
      <c r="O83" s="164"/>
      <c r="P83" s="163" t="s">
        <v>137</v>
      </c>
      <c r="Q83" s="163"/>
      <c r="R83" s="164"/>
      <c r="S83" s="164"/>
      <c r="T83" s="164"/>
    </row>
    <row r="84" spans="1:20" ht="14.15" customHeight="1">
      <c r="A84" s="160">
        <v>82</v>
      </c>
      <c r="B84" s="161" t="s">
        <v>218</v>
      </c>
      <c r="C84" s="161" t="str">
        <f>VLOOKUP(B84, '[2]Summary (from 2018 Autumn)'!$E$5:$F$136, 2, FALSE)</f>
        <v>Theories of Personality Psychology</v>
      </c>
      <c r="D84" s="162">
        <v>2</v>
      </c>
      <c r="E84" s="162">
        <v>10</v>
      </c>
      <c r="F84" s="162" t="s">
        <v>248</v>
      </c>
      <c r="G84" s="164"/>
      <c r="H84" s="164"/>
      <c r="I84" s="163" t="s">
        <v>137</v>
      </c>
      <c r="J84" s="164"/>
      <c r="K84" s="164"/>
      <c r="L84" s="163" t="s">
        <v>137</v>
      </c>
      <c r="M84" s="164"/>
      <c r="N84" s="164"/>
      <c r="O84" s="163" t="s">
        <v>137</v>
      </c>
      <c r="P84" s="164"/>
      <c r="Q84" s="164"/>
      <c r="R84" s="163" t="s">
        <v>137</v>
      </c>
      <c r="S84" s="164"/>
      <c r="T84" s="164"/>
    </row>
    <row r="85" spans="1:20" ht="13.15" customHeight="1">
      <c r="A85" s="160">
        <v>83</v>
      </c>
      <c r="B85" s="161" t="s">
        <v>219</v>
      </c>
      <c r="C85" s="161" t="str">
        <f>VLOOKUP(B85, '[2]Summary (from 2018 Autumn)'!$E$5:$F$136, 2, FALSE)</f>
        <v>Cognitive Psychology: Theories and Applications</v>
      </c>
      <c r="D85" s="162">
        <v>2</v>
      </c>
      <c r="E85" s="162">
        <v>10</v>
      </c>
      <c r="F85" s="162" t="s">
        <v>248</v>
      </c>
      <c r="G85" s="164"/>
      <c r="H85" s="164"/>
      <c r="I85" s="163" t="s">
        <v>137</v>
      </c>
      <c r="J85" s="164"/>
      <c r="K85" s="164"/>
      <c r="L85" s="163" t="s">
        <v>137</v>
      </c>
      <c r="M85" s="164"/>
      <c r="N85" s="164"/>
      <c r="O85" s="163" t="s">
        <v>137</v>
      </c>
      <c r="P85" s="164"/>
      <c r="Q85" s="164"/>
      <c r="R85" s="163" t="s">
        <v>137</v>
      </c>
      <c r="S85" s="164"/>
      <c r="T85" s="164"/>
    </row>
    <row r="86" spans="1:20" ht="14.15" customHeight="1">
      <c r="A86" s="160">
        <v>84</v>
      </c>
      <c r="B86" s="161" t="s">
        <v>220</v>
      </c>
      <c r="C86" s="161" t="str">
        <f>VLOOKUP(B86, '[2]Summary (from 2018 Autumn)'!$E$5:$F$136, 2, FALSE)</f>
        <v>Social Psychology: Theories and Applications</v>
      </c>
      <c r="D86" s="162">
        <v>2</v>
      </c>
      <c r="E86" s="162">
        <v>20</v>
      </c>
      <c r="F86" s="162" t="s">
        <v>249</v>
      </c>
      <c r="G86" s="163" t="s">
        <v>137</v>
      </c>
      <c r="H86" s="163"/>
      <c r="I86" s="164"/>
      <c r="J86" s="163" t="s">
        <v>137</v>
      </c>
      <c r="K86" s="163"/>
      <c r="L86" s="164"/>
      <c r="M86" s="163" t="s">
        <v>137</v>
      </c>
      <c r="N86" s="163"/>
      <c r="O86" s="164"/>
      <c r="P86" s="163" t="s">
        <v>137</v>
      </c>
      <c r="Q86" s="163"/>
      <c r="R86" s="164"/>
      <c r="S86" s="164"/>
      <c r="T86" s="164"/>
    </row>
    <row r="87" spans="1:20" ht="13.15" customHeight="1">
      <c r="A87" s="160">
        <v>85</v>
      </c>
      <c r="B87" s="161" t="s">
        <v>221</v>
      </c>
      <c r="C87" s="161" t="str">
        <f>VLOOKUP(B87, '[2]Summary (from 2018 Autumn)'!$E$5:$F$136, 2, FALSE)</f>
        <v>普通話II</v>
      </c>
      <c r="D87" s="162">
        <v>2</v>
      </c>
      <c r="E87" s="162">
        <v>10</v>
      </c>
      <c r="F87" s="162" t="s">
        <v>248</v>
      </c>
      <c r="G87" s="164"/>
      <c r="H87" s="164"/>
      <c r="I87" s="163" t="s">
        <v>137</v>
      </c>
      <c r="J87" s="164"/>
      <c r="K87" s="164"/>
      <c r="L87" s="163" t="s">
        <v>137</v>
      </c>
      <c r="M87" s="164"/>
      <c r="N87" s="164"/>
      <c r="O87" s="163" t="s">
        <v>137</v>
      </c>
      <c r="P87" s="164"/>
      <c r="Q87" s="164"/>
      <c r="R87" s="163" t="s">
        <v>137</v>
      </c>
      <c r="S87" s="164"/>
      <c r="T87" s="164"/>
    </row>
    <row r="88" spans="1:20" ht="14.15" customHeight="1">
      <c r="A88" s="160">
        <v>86</v>
      </c>
      <c r="B88" s="161" t="s">
        <v>222</v>
      </c>
      <c r="C88" s="161" t="str">
        <f>VLOOKUP(B88, '[2]Summary (from 2018 Autumn)'!$E$5:$F$136, 2, FALSE)</f>
        <v>Introduction to Public Administration</v>
      </c>
      <c r="D88" s="162">
        <v>1</v>
      </c>
      <c r="E88" s="162">
        <v>5</v>
      </c>
      <c r="F88" s="162" t="s">
        <v>249</v>
      </c>
      <c r="G88" s="163" t="s">
        <v>137</v>
      </c>
      <c r="H88" s="163"/>
      <c r="I88" s="164"/>
      <c r="J88" s="163" t="s">
        <v>137</v>
      </c>
      <c r="K88" s="163"/>
      <c r="L88" s="164"/>
      <c r="M88" s="163" t="s">
        <v>137</v>
      </c>
      <c r="N88" s="163"/>
      <c r="O88" s="164"/>
      <c r="P88" s="163" t="s">
        <v>137</v>
      </c>
      <c r="Q88" s="163"/>
      <c r="R88" s="164"/>
      <c r="S88" s="163" t="s">
        <v>137</v>
      </c>
      <c r="T88" s="163"/>
    </row>
    <row r="89" spans="1:20" ht="13.15" customHeight="1">
      <c r="A89" s="160">
        <v>87</v>
      </c>
      <c r="B89" s="161" t="s">
        <v>223</v>
      </c>
      <c r="C89" s="161" t="str">
        <f>VLOOKUP(B89, '[2]Summary (from 2018 Autumn)'!$E$5:$F$136, 2, FALSE)</f>
        <v>Introduction to Public Policy</v>
      </c>
      <c r="D89" s="162">
        <v>1</v>
      </c>
      <c r="E89" s="162">
        <v>5</v>
      </c>
      <c r="F89" s="162" t="s">
        <v>248</v>
      </c>
      <c r="G89" s="164"/>
      <c r="H89" s="164"/>
      <c r="I89" s="163" t="s">
        <v>137</v>
      </c>
      <c r="J89" s="164"/>
      <c r="K89" s="164"/>
      <c r="L89" s="163" t="s">
        <v>137</v>
      </c>
      <c r="M89" s="164"/>
      <c r="N89" s="164"/>
      <c r="O89" s="163" t="s">
        <v>137</v>
      </c>
      <c r="P89" s="164"/>
      <c r="Q89" s="164"/>
      <c r="R89" s="163" t="s">
        <v>137</v>
      </c>
      <c r="S89" s="164"/>
      <c r="T89" s="164"/>
    </row>
    <row r="90" spans="1:20" ht="14.15" customHeight="1">
      <c r="A90" s="160">
        <v>88</v>
      </c>
      <c r="B90" s="161" t="s">
        <v>224</v>
      </c>
      <c r="C90" s="161" t="str">
        <f>VLOOKUP(B90, '[2]Summary (from 2018 Autumn)'!$E$5:$F$136, 2, FALSE)</f>
        <v>Public Sector Management in Hong Kong</v>
      </c>
      <c r="D90" s="162">
        <v>2</v>
      </c>
      <c r="E90" s="162">
        <v>10</v>
      </c>
      <c r="F90" s="162" t="s">
        <v>248</v>
      </c>
      <c r="G90" s="164"/>
      <c r="H90" s="164"/>
      <c r="I90" s="163" t="s">
        <v>137</v>
      </c>
      <c r="J90" s="164"/>
      <c r="K90" s="164"/>
      <c r="L90" s="163" t="s">
        <v>137</v>
      </c>
      <c r="M90" s="164"/>
      <c r="N90" s="164"/>
      <c r="O90" s="163" t="s">
        <v>137</v>
      </c>
      <c r="P90" s="164"/>
      <c r="Q90" s="164"/>
      <c r="R90" s="163" t="s">
        <v>137</v>
      </c>
      <c r="S90" s="164"/>
      <c r="T90" s="164"/>
    </row>
    <row r="91" spans="1:20" ht="13.15" customHeight="1">
      <c r="A91" s="160">
        <v>89</v>
      </c>
      <c r="B91" s="161" t="s">
        <v>225</v>
      </c>
      <c r="C91" s="161" t="str">
        <f>VLOOKUP(B91, '[2]Summary (from 2018 Autumn)'!$E$5:$F$136, 2, FALSE)</f>
        <v>Government and Business</v>
      </c>
      <c r="D91" s="162">
        <v>2</v>
      </c>
      <c r="E91" s="162">
        <v>10</v>
      </c>
      <c r="F91" s="162" t="s">
        <v>248</v>
      </c>
      <c r="G91" s="164"/>
      <c r="H91" s="164"/>
      <c r="I91" s="164"/>
      <c r="J91" s="163" t="s">
        <v>137</v>
      </c>
      <c r="K91" s="163"/>
      <c r="L91" s="164"/>
      <c r="M91" s="164"/>
      <c r="N91" s="164"/>
      <c r="O91" s="163" t="s">
        <v>137</v>
      </c>
      <c r="P91" s="164"/>
      <c r="Q91" s="164"/>
      <c r="R91" s="164"/>
      <c r="S91" s="164"/>
      <c r="T91" s="164"/>
    </row>
    <row r="92" spans="1:20" ht="14.15" customHeight="1">
      <c r="A92" s="160">
        <v>90</v>
      </c>
      <c r="B92" s="161" t="s">
        <v>226</v>
      </c>
      <c r="C92" s="161" t="str">
        <f>VLOOKUP(B92, '[2]Summary (from 2018 Autumn)'!$E$5:$F$136, 2, FALSE)</f>
        <v>Current Issues in Public Sector Management</v>
      </c>
      <c r="D92" s="162">
        <v>2</v>
      </c>
      <c r="E92" s="162">
        <v>10</v>
      </c>
      <c r="F92" s="162" t="s">
        <v>249</v>
      </c>
      <c r="G92" s="164"/>
      <c r="H92" s="164"/>
      <c r="I92" s="163" t="s">
        <v>137</v>
      </c>
      <c r="J92" s="164"/>
      <c r="K92" s="164"/>
      <c r="L92" s="164"/>
      <c r="M92" s="163" t="s">
        <v>137</v>
      </c>
      <c r="N92" s="163"/>
      <c r="O92" s="164"/>
      <c r="P92" s="164"/>
      <c r="Q92" s="164"/>
      <c r="R92" s="163" t="s">
        <v>137</v>
      </c>
      <c r="S92" s="164"/>
      <c r="T92" s="164"/>
    </row>
    <row r="93" spans="1:20" ht="13.15" customHeight="1">
      <c r="A93" s="160">
        <v>91</v>
      </c>
      <c r="B93" s="161" t="s">
        <v>227</v>
      </c>
      <c r="C93" s="161" t="str">
        <f>VLOOKUP(B93, '[2]Summary (from 2018 Autumn)'!$E$5:$F$136, 2, FALSE)</f>
        <v>Hong Kong Society</v>
      </c>
      <c r="D93" s="162">
        <v>2</v>
      </c>
      <c r="E93" s="162">
        <v>10</v>
      </c>
      <c r="F93" s="162" t="s">
        <v>249</v>
      </c>
      <c r="G93" s="163" t="s">
        <v>137</v>
      </c>
      <c r="H93" s="163"/>
      <c r="I93" s="164"/>
      <c r="J93" s="164"/>
      <c r="K93" s="164"/>
      <c r="L93" s="164"/>
      <c r="M93" s="163" t="s">
        <v>137</v>
      </c>
      <c r="N93" s="163"/>
      <c r="O93" s="164"/>
      <c r="P93" s="164"/>
      <c r="Q93" s="164"/>
      <c r="R93" s="164"/>
      <c r="S93" s="164"/>
      <c r="T93" s="164"/>
    </row>
    <row r="94" spans="1:20" ht="14.15" customHeight="1">
      <c r="A94" s="160">
        <v>92</v>
      </c>
      <c r="B94" s="161" t="s">
        <v>228</v>
      </c>
      <c r="C94" s="161" t="str">
        <f>VLOOKUP(B94, '[2]Summary (from 2018 Autumn)'!$E$5:$F$136, 2, FALSE)</f>
        <v>香港社會</v>
      </c>
      <c r="D94" s="162">
        <v>2</v>
      </c>
      <c r="E94" s="162">
        <v>10</v>
      </c>
      <c r="F94" s="162" t="s">
        <v>249</v>
      </c>
      <c r="G94" s="164"/>
      <c r="H94" s="164"/>
      <c r="I94" s="164"/>
      <c r="J94" s="163" t="s">
        <v>137</v>
      </c>
      <c r="K94" s="163"/>
      <c r="L94" s="164"/>
      <c r="M94" s="164"/>
      <c r="N94" s="164"/>
      <c r="O94" s="164"/>
      <c r="P94" s="163" t="s">
        <v>137</v>
      </c>
      <c r="Q94" s="163"/>
      <c r="R94" s="164"/>
      <c r="S94" s="164"/>
      <c r="T94" s="164"/>
    </row>
    <row r="95" spans="1:20" ht="13.15" customHeight="1">
      <c r="A95" s="160">
        <v>93</v>
      </c>
      <c r="B95" s="161" t="s">
        <v>229</v>
      </c>
      <c r="C95" s="161" t="str">
        <f>VLOOKUP(B95, '[2]Summary (from 2018 Autumn)'!$E$5:$F$136, 2, FALSE)</f>
        <v>Welfare, Crime and Society</v>
      </c>
      <c r="D95" s="162">
        <v>2</v>
      </c>
      <c r="E95" s="162">
        <v>20</v>
      </c>
      <c r="F95" s="162" t="s">
        <v>248</v>
      </c>
      <c r="G95" s="164"/>
      <c r="H95" s="164"/>
      <c r="I95" s="163" t="s">
        <v>137</v>
      </c>
      <c r="J95" s="164"/>
      <c r="K95" s="164"/>
      <c r="L95" s="163" t="s">
        <v>137</v>
      </c>
      <c r="M95" s="164"/>
      <c r="N95" s="164"/>
      <c r="O95" s="163" t="s">
        <v>137</v>
      </c>
      <c r="P95" s="164"/>
      <c r="Q95" s="164"/>
      <c r="R95" s="163" t="s">
        <v>137</v>
      </c>
      <c r="S95" s="164"/>
      <c r="T95" s="164"/>
    </row>
    <row r="96" spans="1:20" ht="14.15" customHeight="1">
      <c r="A96" s="160">
        <v>94</v>
      </c>
      <c r="B96" s="161" t="s">
        <v>230</v>
      </c>
      <c r="C96" s="161" t="str">
        <f>VLOOKUP(B96, '[2]Summary (from 2018 Autumn)'!$E$5:$F$136, 2, FALSE)</f>
        <v>Understanding Economics and Politics</v>
      </c>
      <c r="D96" s="162">
        <v>2</v>
      </c>
      <c r="E96" s="162">
        <v>10</v>
      </c>
      <c r="F96" s="162" t="s">
        <v>248</v>
      </c>
      <c r="G96" s="164"/>
      <c r="H96" s="164"/>
      <c r="I96" s="163" t="s">
        <v>137</v>
      </c>
      <c r="J96" s="164"/>
      <c r="K96" s="164"/>
      <c r="L96" s="163" t="s">
        <v>137</v>
      </c>
      <c r="M96" s="164"/>
      <c r="N96" s="164"/>
      <c r="O96" s="163" t="s">
        <v>137</v>
      </c>
      <c r="P96" s="164"/>
      <c r="Q96" s="164"/>
      <c r="R96" s="163" t="s">
        <v>137</v>
      </c>
      <c r="S96" s="164"/>
      <c r="T96" s="164"/>
    </row>
    <row r="97" spans="1:20" ht="13.15" customHeight="1">
      <c r="A97" s="160">
        <v>95</v>
      </c>
      <c r="B97" s="161" t="s">
        <v>231</v>
      </c>
      <c r="C97" s="161" t="str">
        <f>VLOOKUP(B97, '[2]Summary (from 2018 Autumn)'!$E$5:$F$136, 2, FALSE)</f>
        <v>社會科學基礎課程：經濟學與政治學</v>
      </c>
      <c r="D97" s="162">
        <v>2</v>
      </c>
      <c r="E97" s="162">
        <v>10</v>
      </c>
      <c r="F97" s="162" t="s">
        <v>248</v>
      </c>
      <c r="G97" s="164"/>
      <c r="H97" s="164"/>
      <c r="I97" s="163" t="s">
        <v>137</v>
      </c>
      <c r="J97" s="164"/>
      <c r="K97" s="164"/>
      <c r="L97" s="163" t="s">
        <v>137</v>
      </c>
      <c r="M97" s="164"/>
      <c r="N97" s="164"/>
      <c r="O97" s="163" t="s">
        <v>137</v>
      </c>
      <c r="P97" s="164"/>
      <c r="Q97" s="164"/>
      <c r="R97" s="163" t="s">
        <v>137</v>
      </c>
      <c r="S97" s="164"/>
      <c r="T97" s="164"/>
    </row>
    <row r="98" spans="1:20" ht="14.15" customHeight="1">
      <c r="A98" s="160">
        <v>96</v>
      </c>
      <c r="B98" s="161" t="s">
        <v>232</v>
      </c>
      <c r="C98" s="161" t="str">
        <f>VLOOKUP(B98, '[2]Summary (from 2018 Autumn)'!$E$5:$F$136, 2, FALSE)</f>
        <v>Psychology for Everyday Life</v>
      </c>
      <c r="D98" s="162">
        <v>1</v>
      </c>
      <c r="E98" s="162">
        <v>5</v>
      </c>
      <c r="F98" s="162" t="s">
        <v>248</v>
      </c>
      <c r="G98" s="164"/>
      <c r="H98" s="164"/>
      <c r="I98" s="163" t="s">
        <v>137</v>
      </c>
      <c r="J98" s="164"/>
      <c r="K98" s="164"/>
      <c r="L98" s="163" t="s">
        <v>137</v>
      </c>
      <c r="M98" s="164"/>
      <c r="N98" s="164"/>
      <c r="O98" s="163" t="s">
        <v>137</v>
      </c>
      <c r="P98" s="164"/>
      <c r="Q98" s="164"/>
      <c r="R98" s="163" t="s">
        <v>137</v>
      </c>
      <c r="S98" s="164"/>
      <c r="T98" s="164"/>
    </row>
    <row r="99" spans="1:20" ht="13.5" customHeight="1">
      <c r="A99" s="160">
        <v>97</v>
      </c>
      <c r="B99" s="161" t="s">
        <v>233</v>
      </c>
      <c r="C99" s="161" t="str">
        <f>VLOOKUP(B99, '[2]Summary (from 2018 Autumn)'!$E$5:$F$136, 2, FALSE)</f>
        <v>社會科學基礎課程：心理學</v>
      </c>
      <c r="D99" s="162">
        <v>1</v>
      </c>
      <c r="E99" s="162">
        <v>5</v>
      </c>
      <c r="F99" s="162" t="s">
        <v>249</v>
      </c>
      <c r="G99" s="163" t="s">
        <v>137</v>
      </c>
      <c r="H99" s="163"/>
      <c r="I99" s="164"/>
      <c r="J99" s="163" t="s">
        <v>137</v>
      </c>
      <c r="K99" s="163"/>
      <c r="L99" s="164"/>
      <c r="M99" s="163" t="s">
        <v>137</v>
      </c>
      <c r="N99" s="163"/>
      <c r="O99" s="164"/>
      <c r="P99" s="163" t="s">
        <v>137</v>
      </c>
      <c r="Q99" s="163"/>
      <c r="R99" s="164"/>
      <c r="S99" s="163" t="s">
        <v>137</v>
      </c>
      <c r="T99" s="163"/>
    </row>
    <row r="100" spans="1:20" ht="13.15" customHeight="1">
      <c r="A100" s="160">
        <v>98</v>
      </c>
      <c r="B100" s="161" t="s">
        <v>234</v>
      </c>
      <c r="C100" s="161" t="str">
        <f>VLOOKUP(B100, '[2]Summary (from 2018 Autumn)'!$E$5:$F$136, 2, FALSE)</f>
        <v>Understanding Sociology</v>
      </c>
      <c r="D100" s="162">
        <v>1</v>
      </c>
      <c r="E100" s="162">
        <v>5</v>
      </c>
      <c r="F100" s="162" t="s">
        <v>248</v>
      </c>
      <c r="G100" s="164"/>
      <c r="H100" s="164"/>
      <c r="I100" s="163" t="s">
        <v>137</v>
      </c>
      <c r="J100" s="164"/>
      <c r="K100" s="164"/>
      <c r="L100" s="163" t="s">
        <v>137</v>
      </c>
      <c r="M100" s="164"/>
      <c r="N100" s="164"/>
      <c r="O100" s="163" t="s">
        <v>137</v>
      </c>
      <c r="P100" s="164"/>
      <c r="Q100" s="164"/>
      <c r="R100" s="163" t="s">
        <v>137</v>
      </c>
      <c r="S100" s="164"/>
      <c r="T100" s="164"/>
    </row>
    <row r="101" spans="1:20" ht="14.15" customHeight="1">
      <c r="A101" s="160">
        <v>99</v>
      </c>
      <c r="B101" s="161" t="s">
        <v>235</v>
      </c>
      <c r="C101" s="161" t="str">
        <f>VLOOKUP(B101, '[2]Summary (from 2018 Autumn)'!$E$5:$F$136, 2, FALSE)</f>
        <v>社會科學基礎課程：社會學</v>
      </c>
      <c r="D101" s="162">
        <v>1</v>
      </c>
      <c r="E101" s="162">
        <v>5</v>
      </c>
      <c r="F101" s="162" t="s">
        <v>248</v>
      </c>
      <c r="G101" s="164"/>
      <c r="H101" s="164"/>
      <c r="I101" s="163" t="s">
        <v>137</v>
      </c>
      <c r="J101" s="164"/>
      <c r="K101" s="164"/>
      <c r="L101" s="163" t="s">
        <v>137</v>
      </c>
      <c r="M101" s="164"/>
      <c r="N101" s="164"/>
      <c r="O101" s="163" t="s">
        <v>137</v>
      </c>
      <c r="P101" s="164"/>
      <c r="Q101" s="164"/>
      <c r="R101" s="163" t="s">
        <v>137</v>
      </c>
      <c r="S101" s="164"/>
      <c r="T101" s="164"/>
    </row>
    <row r="102" spans="1:20" ht="13.15" customHeight="1">
      <c r="A102" s="160">
        <v>100</v>
      </c>
      <c r="B102" s="161" t="s">
        <v>236</v>
      </c>
      <c r="C102" s="161" t="str">
        <f>VLOOKUP(B102, '[2]Summary (from 2018 Autumn)'!$E$5:$F$136, 2, FALSE)</f>
        <v>Research Methods in Social Sciences</v>
      </c>
      <c r="D102" s="162">
        <v>2</v>
      </c>
      <c r="E102" s="162">
        <v>20</v>
      </c>
      <c r="F102" s="162" t="s">
        <v>249</v>
      </c>
      <c r="G102" s="163" t="s">
        <v>137</v>
      </c>
      <c r="H102" s="163"/>
      <c r="I102" s="164"/>
      <c r="J102" s="164"/>
      <c r="K102" s="164"/>
      <c r="L102" s="163" t="s">
        <v>137</v>
      </c>
      <c r="M102" s="164"/>
      <c r="N102" s="164"/>
      <c r="O102" s="164"/>
      <c r="P102" s="163" t="s">
        <v>137</v>
      </c>
      <c r="Q102" s="163"/>
      <c r="R102" s="164"/>
      <c r="S102" s="164"/>
      <c r="T102" s="164"/>
    </row>
    <row r="103" spans="1:20" ht="14.15" customHeight="1">
      <c r="A103" s="160">
        <v>101</v>
      </c>
      <c r="B103" s="161" t="s">
        <v>237</v>
      </c>
      <c r="C103" s="161" t="str">
        <f>VLOOKUP(B103, '[2]Summary (from 2018 Autumn)'!$E$5:$F$136, 2, FALSE)</f>
        <v>社會科學研究方法</v>
      </c>
      <c r="D103" s="162">
        <v>2</v>
      </c>
      <c r="E103" s="162">
        <v>20</v>
      </c>
      <c r="F103" s="162" t="s">
        <v>249</v>
      </c>
      <c r="G103" s="164"/>
      <c r="H103" s="164"/>
      <c r="I103" s="163" t="s">
        <v>137</v>
      </c>
      <c r="J103" s="164"/>
      <c r="K103" s="164"/>
      <c r="L103" s="164"/>
      <c r="M103" s="163" t="s">
        <v>137</v>
      </c>
      <c r="N103" s="163"/>
      <c r="O103" s="164"/>
      <c r="P103" s="164"/>
      <c r="Q103" s="164"/>
      <c r="R103" s="163" t="s">
        <v>137</v>
      </c>
      <c r="S103" s="164"/>
      <c r="T103" s="164"/>
    </row>
    <row r="104" spans="1:20" ht="13.15" customHeight="1">
      <c r="A104" s="160">
        <v>102</v>
      </c>
      <c r="B104" s="161" t="s">
        <v>238</v>
      </c>
      <c r="C104" s="161" t="str">
        <f>VLOOKUP(B104, '[2]Summary (from 2018 Autumn)'!$E$5:$F$136, 2, FALSE)</f>
        <v>翻譯導論</v>
      </c>
      <c r="D104" s="162">
        <v>2</v>
      </c>
      <c r="E104" s="162">
        <v>10</v>
      </c>
      <c r="F104" s="162" t="s">
        <v>248</v>
      </c>
      <c r="G104" s="164"/>
      <c r="H104" s="164"/>
      <c r="I104" s="163" t="s">
        <v>137</v>
      </c>
      <c r="J104" s="164"/>
      <c r="K104" s="164"/>
      <c r="L104" s="163" t="s">
        <v>137</v>
      </c>
      <c r="M104" s="164"/>
      <c r="N104" s="164"/>
      <c r="O104" s="163" t="s">
        <v>137</v>
      </c>
      <c r="P104" s="164"/>
      <c r="Q104" s="164"/>
      <c r="R104" s="163" t="s">
        <v>137</v>
      </c>
      <c r="S104" s="164"/>
      <c r="T104" s="164"/>
    </row>
    <row r="105" spans="1:20" ht="14.15" customHeight="1">
      <c r="A105" s="160">
        <v>103</v>
      </c>
      <c r="B105" s="161" t="s">
        <v>239</v>
      </c>
      <c r="C105" s="161" t="str">
        <f>VLOOKUP(B105, '[2]Summary (from 2018 Autumn)'!$E$5:$F$136, 2, FALSE)</f>
        <v>翻譯語言研究</v>
      </c>
      <c r="D105" s="162">
        <v>2</v>
      </c>
      <c r="E105" s="162">
        <v>10</v>
      </c>
      <c r="F105" s="162" t="s">
        <v>249</v>
      </c>
      <c r="G105" s="163" t="s">
        <v>137</v>
      </c>
      <c r="H105" s="163"/>
      <c r="I105" s="164"/>
      <c r="J105" s="163" t="s">
        <v>137</v>
      </c>
      <c r="K105" s="163"/>
      <c r="L105" s="164"/>
      <c r="M105" s="163" t="s">
        <v>137</v>
      </c>
      <c r="N105" s="163"/>
      <c r="O105" s="164"/>
      <c r="P105" s="163" t="s">
        <v>137</v>
      </c>
      <c r="Q105" s="163"/>
      <c r="R105" s="164"/>
      <c r="S105" s="164"/>
      <c r="T105" s="164"/>
    </row>
    <row r="106" spans="1:20" ht="13.15" customHeight="1">
      <c r="A106" s="160">
        <v>104</v>
      </c>
      <c r="B106" s="161" t="s">
        <v>240</v>
      </c>
      <c r="C106" s="161" t="str">
        <f>VLOOKUP(B106, '[2]Summary (from 2018 Autumn)'!$E$5:$F$136, 2, FALSE)</f>
        <v>譯文研究</v>
      </c>
      <c r="D106" s="162">
        <v>1</v>
      </c>
      <c r="E106" s="162">
        <v>5</v>
      </c>
      <c r="F106" s="162" t="s">
        <v>249</v>
      </c>
      <c r="G106" s="163" t="s">
        <v>137</v>
      </c>
      <c r="H106" s="163"/>
      <c r="I106" s="164"/>
      <c r="J106" s="163" t="s">
        <v>137</v>
      </c>
      <c r="K106" s="163"/>
      <c r="L106" s="164"/>
      <c r="M106" s="163" t="s">
        <v>137</v>
      </c>
      <c r="N106" s="163"/>
      <c r="O106" s="164"/>
      <c r="P106" s="163" t="s">
        <v>137</v>
      </c>
      <c r="Q106" s="163"/>
      <c r="R106" s="164"/>
      <c r="S106" s="163" t="s">
        <v>137</v>
      </c>
      <c r="T106" s="163"/>
    </row>
    <row r="107" spans="1:20" ht="14.15" customHeight="1">
      <c r="A107" s="160">
        <v>105</v>
      </c>
      <c r="B107" s="161" t="s">
        <v>241</v>
      </c>
      <c r="C107" s="161" t="str">
        <f>VLOOKUP(B107, '[2]Summary (from 2018 Autumn)'!$E$5:$F$136, 2, FALSE)</f>
        <v>傳譯基礎</v>
      </c>
      <c r="D107" s="162">
        <v>1</v>
      </c>
      <c r="E107" s="162">
        <v>5</v>
      </c>
      <c r="F107" s="162" t="s">
        <v>249</v>
      </c>
      <c r="G107" s="163" t="s">
        <v>137</v>
      </c>
      <c r="H107" s="163"/>
      <c r="I107" s="164"/>
      <c r="J107" s="163" t="s">
        <v>137</v>
      </c>
      <c r="K107" s="163"/>
      <c r="L107" s="164"/>
      <c r="M107" s="163" t="s">
        <v>137</v>
      </c>
      <c r="N107" s="163"/>
      <c r="O107" s="164"/>
      <c r="P107" s="163" t="s">
        <v>137</v>
      </c>
      <c r="Q107" s="163"/>
      <c r="R107" s="164"/>
      <c r="S107" s="163" t="s">
        <v>137</v>
      </c>
      <c r="T107" s="163"/>
    </row>
    <row r="108" spans="1:20" ht="13.15" customHeight="1">
      <c r="A108" s="160">
        <v>106</v>
      </c>
      <c r="B108" s="161" t="s">
        <v>242</v>
      </c>
      <c r="C108" s="161" t="str">
        <f>VLOOKUP(B108, '[2]Summary (from 2018 Autumn)'!$E$5:$F$136, 2, FALSE)</f>
        <v>Culture and Translation</v>
      </c>
      <c r="D108" s="162">
        <v>2</v>
      </c>
      <c r="E108" s="162">
        <v>10</v>
      </c>
      <c r="F108" s="162" t="s">
        <v>249</v>
      </c>
      <c r="G108" s="163" t="s">
        <v>137</v>
      </c>
      <c r="H108" s="163"/>
      <c r="I108" s="164"/>
      <c r="J108" s="164"/>
      <c r="K108" s="164"/>
      <c r="L108" s="163" t="s">
        <v>137</v>
      </c>
      <c r="M108" s="164"/>
      <c r="N108" s="164"/>
      <c r="O108" s="164"/>
      <c r="P108" s="163" t="s">
        <v>137</v>
      </c>
      <c r="Q108" s="163"/>
      <c r="R108" s="164"/>
      <c r="S108" s="164"/>
      <c r="T108" s="164"/>
    </row>
    <row r="109" spans="1:20" ht="14.15" customHeight="1">
      <c r="A109" s="160">
        <v>107</v>
      </c>
      <c r="B109" s="161" t="s">
        <v>243</v>
      </c>
      <c r="C109" s="161" t="str">
        <f>VLOOKUP(B109, '[2]Summary (from 2018 Autumn)'!$E$5:$F$136, 2, FALSE)</f>
        <v>實用翻譯1（法律及商業）</v>
      </c>
      <c r="D109" s="162">
        <v>2</v>
      </c>
      <c r="E109" s="162">
        <v>10</v>
      </c>
      <c r="F109" s="162" t="s">
        <v>248</v>
      </c>
      <c r="G109" s="164"/>
      <c r="H109" s="164"/>
      <c r="I109" s="163" t="s">
        <v>137</v>
      </c>
      <c r="J109" s="164"/>
      <c r="K109" s="164"/>
      <c r="L109" s="163" t="s">
        <v>137</v>
      </c>
      <c r="M109" s="164"/>
      <c r="N109" s="164"/>
      <c r="O109" s="163" t="s">
        <v>137</v>
      </c>
      <c r="P109" s="164"/>
      <c r="Q109" s="164"/>
      <c r="R109" s="163" t="s">
        <v>137</v>
      </c>
      <c r="S109" s="164"/>
      <c r="T109" s="164"/>
    </row>
    <row r="110" spans="1:20" ht="13.15" customHeight="1">
      <c r="A110" s="160">
        <v>108</v>
      </c>
      <c r="B110" s="161" t="s">
        <v>244</v>
      </c>
      <c r="C110" s="161" t="str">
        <f>VLOOKUP(B110, '[2]Summary (from 2018 Autumn)'!$E$5:$F$136, 2, FALSE)</f>
        <v>實用翻譯2（公共行政及傳播媒介）</v>
      </c>
      <c r="D110" s="162">
        <v>2</v>
      </c>
      <c r="E110" s="162">
        <v>10</v>
      </c>
      <c r="F110" s="162" t="s">
        <v>248</v>
      </c>
      <c r="G110" s="164"/>
      <c r="H110" s="164"/>
      <c r="I110" s="163" t="s">
        <v>137</v>
      </c>
      <c r="J110" s="164"/>
      <c r="K110" s="164"/>
      <c r="L110" s="163" t="s">
        <v>137</v>
      </c>
      <c r="M110" s="164"/>
      <c r="N110" s="164"/>
      <c r="O110" s="163" t="s">
        <v>137</v>
      </c>
      <c r="P110" s="164"/>
      <c r="Q110" s="164"/>
      <c r="R110" s="163" t="s">
        <v>137</v>
      </c>
      <c r="S110" s="164"/>
      <c r="T110" s="164"/>
    </row>
    <row r="111" spans="1:20" ht="14.15" customHeight="1">
      <c r="A111" s="160">
        <v>109</v>
      </c>
      <c r="B111" s="161" t="s">
        <v>245</v>
      </c>
      <c r="C111" s="161" t="str">
        <f>VLOOKUP(B111, '[2]Summary (from 2018 Autumn)'!$E$5:$F$136, 2, FALSE)</f>
        <v>高級傳譯</v>
      </c>
      <c r="D111" s="162">
        <v>2</v>
      </c>
      <c r="E111" s="162">
        <v>10</v>
      </c>
      <c r="F111" s="162" t="s">
        <v>249</v>
      </c>
      <c r="G111" s="163" t="s">
        <v>137</v>
      </c>
      <c r="H111" s="163"/>
      <c r="I111" s="164"/>
      <c r="J111" s="164"/>
      <c r="K111" s="164"/>
      <c r="L111" s="163" t="s">
        <v>137</v>
      </c>
      <c r="M111" s="164"/>
      <c r="N111" s="164"/>
      <c r="O111" s="164"/>
      <c r="P111" s="163" t="s">
        <v>137</v>
      </c>
      <c r="Q111" s="163"/>
      <c r="R111" s="164"/>
      <c r="S111" s="164"/>
      <c r="T111" s="164"/>
    </row>
    <row r="112" spans="1:20" ht="14.15" customHeight="1">
      <c r="A112" s="160"/>
      <c r="B112" s="161" t="s">
        <v>317</v>
      </c>
      <c r="C112" s="161" t="s">
        <v>39</v>
      </c>
      <c r="D112" s="162">
        <v>1</v>
      </c>
      <c r="E112" s="162">
        <v>5</v>
      </c>
      <c r="F112" s="162" t="s">
        <v>248</v>
      </c>
      <c r="G112" s="162" t="s">
        <v>248</v>
      </c>
      <c r="H112" s="163"/>
      <c r="I112" s="162" t="s">
        <v>248</v>
      </c>
      <c r="J112" s="162" t="s">
        <v>248</v>
      </c>
      <c r="K112" s="163"/>
      <c r="L112" s="162" t="s">
        <v>248</v>
      </c>
      <c r="M112" s="162" t="s">
        <v>248</v>
      </c>
      <c r="N112" s="163"/>
      <c r="O112" s="162" t="s">
        <v>248</v>
      </c>
      <c r="P112" s="163"/>
      <c r="Q112" s="163"/>
      <c r="R112" s="162" t="s">
        <v>248</v>
      </c>
      <c r="S112" s="163"/>
      <c r="T112" s="163"/>
    </row>
    <row r="113" spans="1:20" ht="14.15" customHeight="1">
      <c r="A113" s="160"/>
      <c r="B113" s="161" t="s">
        <v>318</v>
      </c>
      <c r="C113" s="161" t="s">
        <v>257</v>
      </c>
      <c r="D113" s="162">
        <v>1</v>
      </c>
      <c r="E113" s="162">
        <v>5</v>
      </c>
      <c r="F113" s="162"/>
      <c r="G113" s="162" t="s">
        <v>248</v>
      </c>
      <c r="H113" s="163"/>
      <c r="I113" s="164"/>
      <c r="J113" s="162" t="s">
        <v>248</v>
      </c>
      <c r="K113" s="163"/>
      <c r="L113" s="164"/>
      <c r="M113" s="162" t="s">
        <v>248</v>
      </c>
      <c r="N113" s="163"/>
      <c r="O113" s="164"/>
      <c r="P113" s="162" t="s">
        <v>248</v>
      </c>
      <c r="Q113" s="163"/>
      <c r="R113" s="164"/>
      <c r="S113" s="163"/>
      <c r="T113" s="163"/>
    </row>
    <row r="114" spans="1:20" ht="14.15" customHeight="1">
      <c r="A114" s="160"/>
      <c r="B114" s="161" t="s">
        <v>319</v>
      </c>
      <c r="C114" s="161" t="s">
        <v>259</v>
      </c>
      <c r="D114" s="162">
        <v>1</v>
      </c>
      <c r="E114" s="162">
        <v>5</v>
      </c>
      <c r="F114" s="162" t="s">
        <v>248</v>
      </c>
      <c r="G114" s="162" t="s">
        <v>248</v>
      </c>
      <c r="H114" s="163"/>
      <c r="I114" s="162" t="s">
        <v>248</v>
      </c>
      <c r="J114" s="162" t="s">
        <v>248</v>
      </c>
      <c r="K114" s="163"/>
      <c r="L114" s="162" t="s">
        <v>248</v>
      </c>
      <c r="M114" s="162" t="s">
        <v>248</v>
      </c>
      <c r="N114" s="163"/>
      <c r="O114" s="162" t="s">
        <v>248</v>
      </c>
      <c r="P114" s="162" t="s">
        <v>248</v>
      </c>
      <c r="Q114" s="163"/>
      <c r="R114" s="164"/>
      <c r="S114" s="163"/>
      <c r="T114" s="163"/>
    </row>
    <row r="115" spans="1:20" ht="14.15" customHeight="1">
      <c r="A115" s="160"/>
      <c r="B115" s="161" t="s">
        <v>320</v>
      </c>
      <c r="C115" s="161" t="s">
        <v>47</v>
      </c>
      <c r="D115" s="162">
        <v>2</v>
      </c>
      <c r="E115" s="162">
        <v>10</v>
      </c>
      <c r="F115" s="162" t="s">
        <v>248</v>
      </c>
      <c r="G115" s="163"/>
      <c r="H115" s="163"/>
      <c r="I115" s="162" t="s">
        <v>248</v>
      </c>
      <c r="J115" s="163"/>
      <c r="K115" s="163"/>
      <c r="L115" s="162" t="s">
        <v>248</v>
      </c>
      <c r="M115" s="163"/>
      <c r="N115" s="163"/>
      <c r="O115" s="162" t="s">
        <v>248</v>
      </c>
      <c r="P115" s="163"/>
      <c r="Q115" s="163"/>
      <c r="R115" s="162" t="s">
        <v>248</v>
      </c>
      <c r="S115" s="163"/>
      <c r="T115" s="163"/>
    </row>
    <row r="116" spans="1:20" ht="14.15" customHeight="1">
      <c r="A116" s="160"/>
      <c r="B116" s="161" t="s">
        <v>321</v>
      </c>
      <c r="C116" s="161" t="s">
        <v>56</v>
      </c>
      <c r="D116" s="162">
        <v>1</v>
      </c>
      <c r="E116" s="162">
        <v>5</v>
      </c>
      <c r="F116" s="162" t="s">
        <v>248</v>
      </c>
      <c r="G116" s="162" t="s">
        <v>248</v>
      </c>
      <c r="H116" s="163"/>
      <c r="I116" s="162" t="s">
        <v>248</v>
      </c>
      <c r="J116" s="162" t="s">
        <v>248</v>
      </c>
      <c r="K116" s="163"/>
      <c r="L116" s="162" t="s">
        <v>248</v>
      </c>
      <c r="M116" s="162" t="s">
        <v>248</v>
      </c>
      <c r="N116" s="163"/>
      <c r="O116" s="164"/>
      <c r="P116" s="162" t="s">
        <v>248</v>
      </c>
      <c r="Q116" s="163"/>
      <c r="R116" s="164"/>
      <c r="S116" s="162" t="s">
        <v>248</v>
      </c>
      <c r="T116" s="163"/>
    </row>
    <row r="117" spans="1:20" ht="14.15" customHeight="1">
      <c r="A117" s="160"/>
      <c r="B117" s="161" t="s">
        <v>322</v>
      </c>
      <c r="C117" s="161" t="s">
        <v>285</v>
      </c>
      <c r="D117" s="162">
        <v>2</v>
      </c>
      <c r="E117" s="162">
        <v>10</v>
      </c>
      <c r="F117" s="162" t="s">
        <v>248</v>
      </c>
      <c r="G117" s="163"/>
      <c r="H117" s="163"/>
      <c r="I117" s="162" t="s">
        <v>248</v>
      </c>
      <c r="J117" s="163"/>
      <c r="K117" s="163"/>
      <c r="L117" s="162" t="s">
        <v>248</v>
      </c>
      <c r="M117" s="163"/>
      <c r="N117" s="163"/>
      <c r="O117" s="162" t="s">
        <v>248</v>
      </c>
      <c r="P117" s="163"/>
      <c r="Q117" s="163"/>
      <c r="R117" s="162" t="s">
        <v>248</v>
      </c>
      <c r="S117" s="163"/>
      <c r="T117" s="163"/>
    </row>
    <row r="118" spans="1:20" ht="13.15" customHeight="1">
      <c r="A118" s="160">
        <v>110</v>
      </c>
      <c r="B118" s="161" t="s">
        <v>246</v>
      </c>
      <c r="C118" s="161" t="str">
        <f>VLOOKUP(B118, '[2]Summary (from 2018 Autumn)'!$E$5:$F$136, 2, FALSE)</f>
        <v>翻譯專題研究</v>
      </c>
      <c r="D118" s="162">
        <v>2</v>
      </c>
      <c r="E118" s="162">
        <v>10</v>
      </c>
      <c r="F118" s="162" t="s">
        <v>249</v>
      </c>
      <c r="G118" s="164"/>
      <c r="H118" s="164"/>
      <c r="I118" s="163" t="s">
        <v>137</v>
      </c>
      <c r="J118" s="164"/>
      <c r="K118" s="164"/>
      <c r="L118" s="164"/>
      <c r="M118" s="163" t="s">
        <v>137</v>
      </c>
      <c r="N118" s="163"/>
      <c r="O118" s="164"/>
      <c r="P118" s="164"/>
      <c r="Q118" s="164"/>
      <c r="R118" s="163" t="s">
        <v>137</v>
      </c>
      <c r="S118" s="164"/>
      <c r="T118" s="164"/>
    </row>
  </sheetData>
  <autoFilter ref="A2:S118"/>
  <mergeCells count="1">
    <mergeCell ref="A1:S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Study Plan Template</vt:lpstr>
      <vt:lpstr>Study Progression Schedule </vt:lpstr>
      <vt:lpstr>Study Progression Schedule (2)</vt:lpstr>
      <vt:lpstr>Course Enrollment Guide 科目註冊指引</vt:lpstr>
      <vt:lpstr>建議科目註冊計劃</vt:lpstr>
      <vt:lpstr>科目開設時間表</vt:lpstr>
      <vt:lpstr>學業規劃表</vt:lpstr>
      <vt:lpstr>All Courses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Agnes CHOI Bik Yee</dc:creator>
  <cp:lastModifiedBy>ouhk</cp:lastModifiedBy>
  <cp:lastPrinted>2022-04-01T03:03:38Z</cp:lastPrinted>
  <dcterms:created xsi:type="dcterms:W3CDTF">2022-03-23T04:50:45Z</dcterms:created>
  <dcterms:modified xsi:type="dcterms:W3CDTF">2024-06-11T08:39:17Z</dcterms:modified>
</cp:coreProperties>
</file>