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Course Enrolment Guide\A&amp;SS\BSSCHEF\"/>
    </mc:Choice>
  </mc:AlternateContent>
  <bookViews>
    <workbookView xWindow="-120" yWindow="-120" windowWidth="29040" windowHeight="15720" firstSheet="3" activeTab="3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建議科目註冊計劃" sheetId="7" r:id="rId4"/>
    <sheet name="科目開設時間表" sheetId="3" r:id="rId5"/>
    <sheet name="學業規劃表" sheetId="4" r:id="rId6"/>
    <sheet name="All Courses" sheetId="8" state="hidden" r:id="rId7"/>
  </sheets>
  <externalReferences>
    <externalReference r:id="rId8"/>
    <externalReference r:id="rId9"/>
  </externalReferences>
  <definedNames>
    <definedName name="_xlnm._FilterDatabase" localSheetId="6" hidden="1">'All Courses'!$A$2:$S$112</definedName>
    <definedName name="_xlnm._FilterDatabase" localSheetId="1" hidden="1">'Study Progression Schedule '!$B$2:$K$71</definedName>
    <definedName name="_xlnm._FilterDatabase" localSheetId="2" hidden="1">'Study Progression Schedule (2)'!$B$2:$K$71</definedName>
    <definedName name="_xlnm._FilterDatabase" localSheetId="3" hidden="1">建議科目註冊計劃!$B$2:$K$75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3" l="1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F7" i="3"/>
  <c r="E7" i="3"/>
  <c r="G8" i="3"/>
  <c r="F8" i="3"/>
  <c r="E8" i="3"/>
  <c r="F5" i="4"/>
  <c r="G5" i="4"/>
  <c r="H5" i="4"/>
  <c r="G6" i="4"/>
  <c r="H6" i="4"/>
  <c r="G7" i="4"/>
  <c r="H7" i="4"/>
  <c r="G8" i="4"/>
  <c r="H8" i="4"/>
  <c r="G9" i="4"/>
  <c r="H9" i="4"/>
  <c r="G11" i="4"/>
  <c r="H11" i="4"/>
  <c r="G12" i="4"/>
  <c r="H12" i="4"/>
  <c r="G14" i="4"/>
  <c r="H14" i="4"/>
  <c r="G15" i="4"/>
  <c r="H15" i="4"/>
  <c r="F17" i="4"/>
  <c r="G17" i="4"/>
  <c r="H17" i="4"/>
  <c r="F18" i="4"/>
  <c r="G18" i="4"/>
  <c r="H18" i="4"/>
  <c r="F20" i="4"/>
  <c r="G20" i="4"/>
  <c r="H20" i="4"/>
  <c r="F21" i="4"/>
  <c r="G21" i="4"/>
  <c r="H21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F33" i="4"/>
  <c r="G33" i="4"/>
  <c r="H33" i="4"/>
  <c r="F34" i="4"/>
  <c r="G34" i="4"/>
  <c r="H34" i="4"/>
  <c r="F35" i="4"/>
  <c r="G35" i="4"/>
  <c r="H35" i="4"/>
  <c r="F37" i="4"/>
  <c r="G37" i="4"/>
  <c r="H37" i="4"/>
  <c r="F38" i="4"/>
  <c r="G38" i="4"/>
  <c r="H38" i="4"/>
  <c r="F39" i="4"/>
  <c r="G39" i="4"/>
  <c r="H39" i="4"/>
  <c r="F40" i="4"/>
  <c r="G40" i="4"/>
  <c r="H40" i="4"/>
  <c r="H4" i="4"/>
  <c r="G4" i="4"/>
  <c r="D24" i="3" l="1"/>
  <c r="D25" i="3"/>
  <c r="D26" i="3"/>
  <c r="D27" i="3"/>
  <c r="D23" i="3"/>
  <c r="D22" i="3"/>
  <c r="D21" i="3"/>
  <c r="D16" i="3"/>
  <c r="D15" i="3"/>
  <c r="D14" i="3"/>
  <c r="D13" i="3"/>
  <c r="D8" i="3"/>
  <c r="F11" i="7"/>
  <c r="E11" i="7"/>
  <c r="G26" i="7"/>
  <c r="F57" i="7"/>
  <c r="E57" i="7"/>
  <c r="F56" i="7"/>
  <c r="E56" i="7"/>
  <c r="F41" i="7"/>
  <c r="E41" i="7"/>
  <c r="G25" i="7"/>
  <c r="G10" i="7"/>
  <c r="F4" i="7"/>
  <c r="E4" i="7"/>
  <c r="F35" i="7"/>
  <c r="E35" i="7"/>
  <c r="E20" i="7"/>
  <c r="F20" i="7"/>
  <c r="G48" i="7"/>
  <c r="G21" i="7"/>
  <c r="G18" i="7"/>
  <c r="H15" i="7"/>
  <c r="G5" i="7"/>
  <c r="G7" i="7"/>
  <c r="G11" i="7" l="1"/>
  <c r="G56" i="7"/>
  <c r="G57" i="7"/>
  <c r="G4" i="7"/>
  <c r="G41" i="7"/>
  <c r="H12" i="7"/>
  <c r="G42" i="7"/>
  <c r="G20" i="7"/>
  <c r="G6" i="7"/>
  <c r="F65" i="7"/>
  <c r="E65" i="7"/>
  <c r="F49" i="7"/>
  <c r="E49" i="7"/>
  <c r="F40" i="7"/>
  <c r="E40" i="7"/>
  <c r="F39" i="7"/>
  <c r="E39" i="7"/>
  <c r="F33" i="7"/>
  <c r="E33" i="7"/>
  <c r="F19" i="7"/>
  <c r="E19" i="7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F12" i="4" s="1"/>
  <c r="C39" i="8"/>
  <c r="C40" i="8"/>
  <c r="F15" i="4" s="1"/>
  <c r="C41" i="8"/>
  <c r="C42" i="8"/>
  <c r="C43" i="8"/>
  <c r="C44" i="8"/>
  <c r="C45" i="8"/>
  <c r="C46" i="8"/>
  <c r="C47" i="8"/>
  <c r="C48" i="8"/>
  <c r="F29" i="4" s="1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F30" i="4" s="1"/>
  <c r="C92" i="8"/>
  <c r="C93" i="8"/>
  <c r="C94" i="8"/>
  <c r="C95" i="8"/>
  <c r="C96" i="8"/>
  <c r="C97" i="8"/>
  <c r="F23" i="4" s="1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3" i="8"/>
  <c r="G63" i="7" l="1"/>
  <c r="D40" i="7"/>
  <c r="F27" i="4"/>
  <c r="D65" i="7"/>
  <c r="F9" i="4"/>
  <c r="D11" i="7"/>
  <c r="F11" i="4"/>
  <c r="D35" i="7"/>
  <c r="F8" i="4"/>
  <c r="D20" i="7"/>
  <c r="F25" i="4"/>
  <c r="D39" i="7"/>
  <c r="F7" i="4"/>
  <c r="D56" i="7"/>
  <c r="F24" i="4"/>
  <c r="D57" i="7"/>
  <c r="F31" i="4"/>
  <c r="D4" i="7"/>
  <c r="D7" i="3"/>
  <c r="F4" i="4"/>
  <c r="D33" i="7"/>
  <c r="F6" i="4"/>
  <c r="D49" i="7"/>
  <c r="F26" i="4"/>
  <c r="D41" i="7"/>
  <c r="F28" i="4"/>
  <c r="D19" i="7"/>
  <c r="F14" i="4"/>
  <c r="G65" i="7"/>
  <c r="G19" i="7"/>
  <c r="G23" i="7" s="1"/>
  <c r="G39" i="7"/>
  <c r="G33" i="7"/>
  <c r="G38" i="7" s="1"/>
  <c r="G40" i="7"/>
  <c r="G49" i="7"/>
  <c r="G32" i="7"/>
  <c r="H43" i="7"/>
  <c r="H37" i="7"/>
  <c r="H22" i="7"/>
  <c r="G9" i="7"/>
  <c r="I12" i="7" s="1"/>
  <c r="I8" i="7"/>
  <c r="I73" i="7"/>
  <c r="H73" i="7"/>
  <c r="H68" i="7"/>
  <c r="I61" i="7"/>
  <c r="H61" i="7"/>
  <c r="H58" i="7"/>
  <c r="H53" i="7"/>
  <c r="H46" i="7"/>
  <c r="I30" i="7"/>
  <c r="H30" i="7"/>
  <c r="H27" i="7"/>
  <c r="I15" i="7"/>
  <c r="H8" i="7"/>
  <c r="I68" i="7" l="1"/>
  <c r="I37" i="7"/>
  <c r="G54" i="7"/>
  <c r="I58" i="7" s="1"/>
  <c r="G44" i="7"/>
  <c r="I46" i="7" s="1"/>
  <c r="I53" i="7"/>
  <c r="I27" i="7"/>
  <c r="I43" i="7"/>
  <c r="I22" i="7"/>
  <c r="H77" i="7"/>
  <c r="I67" i="6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7" i="7" l="1"/>
  <c r="I71" i="6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 l="1"/>
  <c r="H71" i="5"/>
  <c r="D29" i="3" l="1"/>
  <c r="D30" i="3"/>
  <c r="D17" i="3"/>
  <c r="D18" i="3"/>
  <c r="D19" i="3"/>
  <c r="D20" i="3"/>
  <c r="D31" i="3"/>
  <c r="D9" i="3"/>
  <c r="D10" i="3"/>
  <c r="D11" i="3"/>
  <c r="D12" i="3"/>
  <c r="D32" i="3"/>
  <c r="D33" i="3"/>
  <c r="D34" i="3"/>
  <c r="D35" i="3"/>
  <c r="D28" i="3"/>
  <c r="D36" i="3"/>
</calcChain>
</file>

<file path=xl/sharedStrings.xml><?xml version="1.0" encoding="utf-8"?>
<sst xmlns="http://schemas.openxmlformats.org/spreadsheetml/2006/main" count="1293" uniqueCount="313">
  <si>
    <t>Course code</t>
  </si>
  <si>
    <t>Course title</t>
  </si>
  <si>
    <t>Length in term(s)</t>
  </si>
  <si>
    <t xml:space="preserve">Credit </t>
  </si>
  <si>
    <t>RV</t>
  </si>
  <si>
    <t>Autumn</t>
  </si>
  <si>
    <t>Spring</t>
  </si>
  <si>
    <t>Summer</t>
  </si>
  <si>
    <t>Completion/ Planned Enrolment Term</t>
  </si>
  <si>
    <t>Study Progression Schedule (Course Enrolment Plan)</t>
  </si>
  <si>
    <t>Credits Sub-total by Term</t>
  </si>
  <si>
    <t>RV sub-total by Term</t>
  </si>
  <si>
    <t>Total Credits Required for the Programme</t>
  </si>
  <si>
    <t>Completion/ Planned 
Enrolment Term</t>
  </si>
  <si>
    <t>Course Code</t>
  </si>
  <si>
    <t>Course Title</t>
  </si>
  <si>
    <t>Study Plan</t>
  </si>
  <si>
    <t>Course Passed?</t>
  </si>
  <si>
    <t>Term</t>
  </si>
  <si>
    <t>Course</t>
  </si>
  <si>
    <t>Code</t>
  </si>
  <si>
    <t>Length</t>
  </si>
  <si>
    <t>in Terms</t>
  </si>
  <si>
    <t>Credits</t>
  </si>
  <si>
    <t>Note:</t>
  </si>
  <si>
    <t>Compulsory</t>
  </si>
  <si>
    <t>✓: Course planned for presentation in this term</t>
    <phoneticPr fontId="7" type="noConversion"/>
  </si>
  <si>
    <t>Compulsory/ Elective</t>
    <phoneticPr fontId="7" type="noConversion"/>
  </si>
  <si>
    <t>Elective</t>
  </si>
  <si>
    <t>English and Communications for Business I</t>
  </si>
  <si>
    <t>Spring</t>
    <phoneticPr fontId="7" type="noConversion"/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</si>
  <si>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</si>
  <si>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Label</t>
  </si>
  <si>
    <t>BUS B103</t>
  </si>
  <si>
    <t>RV from previous term(s)</t>
  </si>
  <si>
    <t>one free choice</t>
  </si>
  <si>
    <t>Year 1 Study (22/23)</t>
  </si>
  <si>
    <t>F</t>
  </si>
  <si>
    <t>BIS B123</t>
  </si>
  <si>
    <t>Business Computing Applications</t>
  </si>
  <si>
    <t>English and Communications for Business II</t>
  </si>
  <si>
    <t>BUS B104</t>
  </si>
  <si>
    <t>MGT B399</t>
  </si>
  <si>
    <t>Management Policy and Strategy</t>
  </si>
  <si>
    <t>ACT B210</t>
  </si>
  <si>
    <t>Introduction to Accounting</t>
  </si>
  <si>
    <t>BUS B273</t>
  </si>
  <si>
    <t>Quantitative Analysis for Business</t>
  </si>
  <si>
    <t>ECON A231</t>
  </si>
  <si>
    <t>ECON A232</t>
  </si>
  <si>
    <t>Introduction to Microeconomics</t>
  </si>
  <si>
    <t>Introduction to Macroeconomics</t>
  </si>
  <si>
    <t>FIN B280</t>
  </si>
  <si>
    <t>Introduction to Financial Management</t>
  </si>
  <si>
    <t>LAW B262</t>
  </si>
  <si>
    <t>Business Law I</t>
  </si>
  <si>
    <t>Principles and Practices of Management</t>
  </si>
  <si>
    <t>MKT B250</t>
  </si>
  <si>
    <t>Introduction to Marketing</t>
  </si>
  <si>
    <t>ACT B304</t>
  </si>
  <si>
    <t>Accounting Information Systems</t>
  </si>
  <si>
    <t>ACT B313</t>
  </si>
  <si>
    <t>Management and Cost Accounting</t>
  </si>
  <si>
    <t>ACT B331</t>
  </si>
  <si>
    <t>ACT B332</t>
  </si>
  <si>
    <t>Company Accounting I</t>
  </si>
  <si>
    <t>Company Accounting II</t>
  </si>
  <si>
    <t>Advanced Management Accounting</t>
  </si>
  <si>
    <t>Advanced Financial Reporting and Analysis I</t>
  </si>
  <si>
    <t>ACT B414</t>
  </si>
  <si>
    <t>ACT B416</t>
  </si>
  <si>
    <t>ACT B417</t>
  </si>
  <si>
    <t>Taxation I</t>
  </si>
  <si>
    <t>Auditing I</t>
  </si>
  <si>
    <t>Auditing II</t>
  </si>
  <si>
    <t>BUS B368</t>
  </si>
  <si>
    <t>Business Issues and Ethics</t>
  </si>
  <si>
    <t>LAW B333</t>
  </si>
  <si>
    <t>Company Law I</t>
  </si>
  <si>
    <t>ACT B415</t>
  </si>
  <si>
    <t>Taxation II</t>
  </si>
  <si>
    <t>FIN B388</t>
  </si>
  <si>
    <t>Banking System</t>
  </si>
  <si>
    <t>Global Issues in Management</t>
  </si>
  <si>
    <t>CD</t>
  </si>
  <si>
    <t>Year 2 Study (23/24)</t>
  </si>
  <si>
    <t>MGT B240</t>
  </si>
  <si>
    <t>ACC</t>
  </si>
  <si>
    <t>Year 3 Study (24/25)</t>
  </si>
  <si>
    <t>ACT B405</t>
  </si>
  <si>
    <t>IB B397</t>
  </si>
  <si>
    <t>ACT B407</t>
  </si>
  <si>
    <t>BUS</t>
  </si>
  <si>
    <t>Year 4 Study (25/26)</t>
  </si>
  <si>
    <t>Year 5 Study (26/27)</t>
  </si>
  <si>
    <t>* denotes courses not offer every year</t>
  </si>
  <si>
    <t>Enter Completion/ Planned Enrolment Term below</t>
  </si>
  <si>
    <t>Year 1 Study (2022/23)</t>
  </si>
  <si>
    <t>Year 2 Study (2023/24)</t>
  </si>
  <si>
    <t>Year 3 Study (2024/25)</t>
  </si>
  <si>
    <t>Year 4 Study (2025/26)</t>
  </si>
  <si>
    <t>Study Progression Plan for Course Enrolment</t>
  </si>
  <si>
    <t>Registration Value (RV)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</si>
  <si>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</si>
  <si>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Credits 
Sub-total by Term</t>
  </si>
  <si>
    <t>1st Year of Study (2022/23)</t>
  </si>
  <si>
    <t>2nd year of Study (2023/24)</t>
  </si>
  <si>
    <t>3rd Year of Study (2024/25)</t>
  </si>
  <si>
    <t>4th Year of Study (2025/26)</t>
  </si>
  <si>
    <t>5th Year of Study (26/27)</t>
  </si>
  <si>
    <t>Recommended Year of study</t>
  </si>
  <si>
    <t>Offer Term</t>
  </si>
  <si>
    <t>Remarks</t>
  </si>
  <si>
    <t>Foundation level &lt;= 40 credits</t>
  </si>
  <si>
    <t>Note: Columns with blue filled are to be completed by student</t>
  </si>
  <si>
    <t>Note: Registration Value (RV) equals credits divided by length in terms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</si>
  <si>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</si>
  <si>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</si>
  <si>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</si>
  <si>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</si>
  <si>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</si>
  <si>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</si>
  <si>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</si>
  <si>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</si>
  <si>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</si>
  <si>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</si>
  <si>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</si>
  <si>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</si>
  <si>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</si>
  <si>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</si>
  <si>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</si>
  <si>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</si>
  <si>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</si>
  <si>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</si>
  <si>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</si>
  <si>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</si>
  <si>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</si>
  <si>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</si>
  <si>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</si>
  <si>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</si>
  <si>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</si>
  <si>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</si>
  <si>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</si>
  <si>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</si>
  <si>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</si>
  <si>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</si>
  <si>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</si>
  <si>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</si>
  <si>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</si>
  <si>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</si>
  <si>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</si>
  <si>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</si>
  <si>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</si>
  <si>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</si>
  <si>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</si>
  <si>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</si>
  <si>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</si>
  <si>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</si>
  <si>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</si>
  <si>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</si>
  <si>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</si>
  <si>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</si>
  <si>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</si>
  <si>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</si>
  <si>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</si>
  <si>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</si>
  <si>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</si>
  <si>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</si>
  <si>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</si>
  <si>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</si>
  <si>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</si>
  <si>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</si>
  <si>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</si>
  <si>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</si>
  <si>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</si>
  <si>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</si>
  <si>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</si>
  <si>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</si>
  <si>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</si>
  <si>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</si>
  <si>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</si>
  <si>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</si>
  <si>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</si>
  <si>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</si>
  <si>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</si>
  <si>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</si>
  <si>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</si>
  <si>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</si>
  <si>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</si>
  <si>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</si>
  <si>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</si>
  <si>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</si>
  <si>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</si>
  <si>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A330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</si>
  <si>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</si>
  <si>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</si>
  <si>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</si>
  <si>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</si>
  <si>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</si>
  <si>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</si>
  <si>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</si>
  <si>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</si>
  <si>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</si>
  <si>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</si>
  <si>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</si>
  <si>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</si>
  <si>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</si>
  <si>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</si>
  <si>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</si>
  <si>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</si>
  <si>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</si>
  <si>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</si>
  <si>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</si>
  <si>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</si>
  <si>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</si>
  <si>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</si>
  <si>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</si>
  <si>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</si>
  <si>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</si>
  <si>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</si>
  <si>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</si>
  <si>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</si>
  <si>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</si>
  <si>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</si>
  <si>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</si>
  <si>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</si>
  <si>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</si>
  <si>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</si>
  <si>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</si>
  <si>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</si>
  <si>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</si>
  <si>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</si>
  <si>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</si>
  <si>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</si>
  <si>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</si>
  <si>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</si>
  <si>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</si>
  <si>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</si>
  <si>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</si>
  <si>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</si>
  <si>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</si>
  <si>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</si>
  <si>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</si>
  <si>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</si>
  <si>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</si>
  <si>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Aut 22</t>
  </si>
  <si>
    <t>√</t>
  </si>
  <si>
    <t/>
  </si>
  <si>
    <t>Recommended Course Enrolment Plan (BSSCHE Bachelor of Social Sciences with Honours in Economics)</t>
  </si>
  <si>
    <t>ENGL A101</t>
  </si>
  <si>
    <t>MATH S122 or       BUS B273</t>
  </si>
  <si>
    <t>IT E150 or               BIS B123</t>
  </si>
  <si>
    <t>Microcomputing for Learning    or        Business Computing Applications</t>
  </si>
  <si>
    <t>A Foundation in Applied Mathematics    or      Quantitative Analysis for Business</t>
  </si>
  <si>
    <t>ECON A311</t>
  </si>
  <si>
    <t>ECON A312</t>
  </si>
  <si>
    <t>ECON A203</t>
  </si>
  <si>
    <t>ECON A305</t>
  </si>
  <si>
    <t>ECON A316</t>
  </si>
  <si>
    <t>ECON A313</t>
  </si>
  <si>
    <t>STAT S242</t>
  </si>
  <si>
    <t>Statistics in Society</t>
  </si>
  <si>
    <t xml:space="preserve"> </t>
  </si>
  <si>
    <t>ECON A317</t>
  </si>
  <si>
    <t>Banking Systems</t>
  </si>
  <si>
    <t>FIN B389</t>
  </si>
  <si>
    <t>Financial Markets</t>
  </si>
  <si>
    <t>FIN B385</t>
  </si>
  <si>
    <t xml:space="preserve">Investment Management </t>
  </si>
  <si>
    <t xml:space="preserve">Financial Decision Making </t>
  </si>
  <si>
    <t>FIN B386</t>
  </si>
  <si>
    <t>ACT B311</t>
  </si>
  <si>
    <t>Financial Accounting</t>
  </si>
  <si>
    <t>ECON A314</t>
  </si>
  <si>
    <t>ECON A202C</t>
  </si>
  <si>
    <t>SOSC A313</t>
  </si>
  <si>
    <r>
      <rPr>
        <sz val="8"/>
        <rFont val="Times New Roman"/>
        <family val="1"/>
      </rPr>
      <t>FIN B388</t>
    </r>
  </si>
  <si>
    <t>Banking systems</t>
  </si>
  <si>
    <r>
      <rPr>
        <sz val="8"/>
        <rFont val="Times New Roman"/>
        <family val="1"/>
      </rPr>
      <t>FIN B389</t>
    </r>
  </si>
  <si>
    <t>IB B390</t>
  </si>
  <si>
    <t>International Business Management</t>
  </si>
  <si>
    <t>IB B396</t>
  </si>
  <si>
    <t>Asia Pacific Issues in Management</t>
  </si>
  <si>
    <t>MGT B240C</t>
  </si>
  <si>
    <t>管理原理與實務</t>
  </si>
  <si>
    <r>
      <rPr>
        <sz val="8"/>
        <rFont val="Times New Roman"/>
        <family val="1"/>
      </rPr>
      <t>MGT B347</t>
    </r>
  </si>
  <si>
    <t>Managing People and Organizations</t>
  </si>
  <si>
    <t>MGT B440</t>
  </si>
  <si>
    <t>Strategic Management of Human Resources</t>
  </si>
  <si>
    <t>MKT B250C</t>
  </si>
  <si>
    <t>市場學導論</t>
  </si>
  <si>
    <t>MATH S122</t>
  </si>
  <si>
    <t>A Foundation in Applied Mathematics</t>
  </si>
  <si>
    <t>IT E150</t>
  </si>
  <si>
    <t>Microcomputing for Learning</t>
  </si>
  <si>
    <t>Investment Management</t>
  </si>
  <si>
    <t>ECON A231C</t>
  </si>
  <si>
    <t>ECON A232C</t>
  </si>
  <si>
    <t>SOSC A112C</t>
  </si>
  <si>
    <t>ECON A318</t>
  </si>
  <si>
    <t>PUAD A302</t>
  </si>
  <si>
    <t>Core and Elective courses for following Programme(s): Bachelor of Social Sciences with Honours in Economics with Finance (BSSCHEF)</t>
  </si>
  <si>
    <t>3 and up</t>
  </si>
  <si>
    <t>Complete 5 credits from the following courses</t>
  </si>
  <si>
    <t xml:space="preserve">Complete 5 credits from the following courses </t>
  </si>
  <si>
    <t>Complete 10 credits from the following courses</t>
  </si>
  <si>
    <t>2 and up</t>
  </si>
  <si>
    <t>Of the 160 credits required for the attainment of the degree, students can complete up to 50 credits of courses in a language of instruction other than English</t>
  </si>
  <si>
    <r>
      <t>Study Plan for Programme:  (</t>
    </r>
    <r>
      <rPr>
        <b/>
        <sz val="11"/>
        <color rgb="FFFF0000"/>
        <rFont val="Calibri"/>
        <family val="2"/>
        <scheme val="minor"/>
      </rPr>
      <t>Bachelor of Social Sciences with Honours in Economics with Finance (BSSCHEF)</t>
    </r>
    <r>
      <rPr>
        <b/>
        <sz val="11"/>
        <color theme="1"/>
        <rFont val="Calibri"/>
        <family val="2"/>
        <scheme val="minor"/>
      </rPr>
      <t>)</t>
    </r>
  </si>
  <si>
    <t>Complete 35 credits from compulsory courses</t>
  </si>
  <si>
    <t>Complete 60 credits from the following courses</t>
  </si>
  <si>
    <t>Complete 20 credits from the following courses</t>
  </si>
  <si>
    <t>Planned Course Presentation Schedule (as of June-2022)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</si>
</sst>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rgb="FF000000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11"/>
      <color rgb="FFFF669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6699"/>
      <name val="Arial"/>
      <family val="2"/>
    </font>
    <font>
      <u/>
      <sz val="11"/>
      <color rgb="FFFF6699"/>
      <name val="Calibri"/>
      <family val="2"/>
      <scheme val="minor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11"/>
      <color rgb="FFFFFF00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8" fillId="0" borderId="0"/>
    <xf numFmtId="0" fontId="2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4" borderId="4" xfId="0" applyFill="1" applyBorder="1"/>
    <xf numFmtId="0" fontId="0" fillId="0" borderId="0" xfId="0" applyBorder="1"/>
    <xf numFmtId="0" fontId="9" fillId="0" borderId="0" xfId="0" applyFont="1"/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1" fillId="0" borderId="0" xfId="0" applyFont="1"/>
    <xf numFmtId="0" fontId="11" fillId="0" borderId="4" xfId="0" applyFont="1" applyBorder="1" applyAlignment="1">
      <alignment vertical="center"/>
    </xf>
    <xf numFmtId="0" fontId="11" fillId="0" borderId="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4" borderId="4" xfId="0" applyFon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1" fillId="3" borderId="6" xfId="0" applyFont="1" applyFill="1" applyBorder="1"/>
    <xf numFmtId="0" fontId="11" fillId="3" borderId="4" xfId="0" applyFont="1" applyFill="1" applyBorder="1"/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2" fillId="0" borderId="0" xfId="0" applyFont="1"/>
    <xf numFmtId="0" fontId="11" fillId="3" borderId="6" xfId="0" applyFont="1" applyFill="1" applyBorder="1" applyAlignment="1">
      <alignment vertical="center"/>
    </xf>
    <xf numFmtId="0" fontId="11" fillId="3" borderId="0" xfId="0" applyFont="1" applyFill="1"/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9" xfId="0" applyFont="1" applyFill="1" applyBorder="1"/>
    <xf numFmtId="0" fontId="11" fillId="3" borderId="13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9" fillId="0" borderId="4" xfId="0" applyFont="1" applyBorder="1"/>
    <xf numFmtId="0" fontId="13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11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/>
    <xf numFmtId="0" fontId="13" fillId="0" borderId="9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1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0" fillId="3" borderId="4" xfId="0" applyFill="1" applyBorder="1"/>
    <xf numFmtId="0" fontId="0" fillId="3" borderId="4" xfId="0" quotePrefix="1" applyFill="1" applyBorder="1"/>
    <xf numFmtId="0" fontId="11" fillId="0" borderId="0" xfId="0" applyFont="1" applyFill="1"/>
    <xf numFmtId="0" fontId="1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5" borderId="5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8" fillId="0" borderId="0" xfId="1" applyFill="1" applyBorder="1" applyAlignment="1">
      <alignment horizontal="left" vertical="top"/>
    </xf>
    <xf numFmtId="0" fontId="18" fillId="0" borderId="12" xfId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top" wrapText="1" indent="1"/>
    </xf>
    <xf numFmtId="0" fontId="20" fillId="0" borderId="12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2" fillId="0" borderId="12" xfId="1" applyNumberFormat="1" applyFont="1" applyFill="1" applyBorder="1" applyAlignment="1">
      <alignment horizontal="right" vertical="top" indent="2" shrinkToFit="1"/>
    </xf>
    <xf numFmtId="0" fontId="21" fillId="0" borderId="12" xfId="1" applyFont="1" applyFill="1" applyBorder="1" applyAlignment="1">
      <alignment horizontal="left" vertical="top" wrapText="1"/>
    </xf>
    <xf numFmtId="1" fontId="22" fillId="0" borderId="12" xfId="1" applyNumberFormat="1" applyFont="1" applyFill="1" applyBorder="1" applyAlignment="1">
      <alignment horizontal="center" vertical="top" shrinkToFit="1"/>
    </xf>
    <xf numFmtId="0" fontId="23" fillId="0" borderId="12" xfId="1" applyFont="1" applyFill="1" applyBorder="1" applyAlignment="1">
      <alignment horizontal="center" vertical="top" wrapText="1"/>
    </xf>
    <xf numFmtId="0" fontId="18" fillId="0" borderId="12" xfId="1" applyFill="1" applyBorder="1" applyAlignment="1">
      <alignment horizontal="center" wrapText="1"/>
    </xf>
    <xf numFmtId="0" fontId="24" fillId="0" borderId="12" xfId="1" applyFont="1" applyFill="1" applyBorder="1" applyAlignment="1">
      <alignment horizontal="center" vertical="top" wrapText="1"/>
    </xf>
    <xf numFmtId="0" fontId="18" fillId="0" borderId="0" xfId="1" applyFill="1" applyBorder="1" applyAlignment="1">
      <alignment horizontal="center" vertical="top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5" fillId="0" borderId="0" xfId="0" applyFont="1"/>
    <xf numFmtId="0" fontId="27" fillId="0" borderId="0" xfId="0" applyFont="1"/>
    <xf numFmtId="0" fontId="28" fillId="0" borderId="0" xfId="2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2" fillId="0" borderId="12" xfId="1" applyNumberFormat="1" applyFont="1" applyBorder="1" applyAlignment="1">
      <alignment horizontal="right" vertical="top" indent="2" shrinkToFit="1"/>
    </xf>
    <xf numFmtId="0" fontId="23" fillId="0" borderId="18" xfId="0" applyFont="1" applyBorder="1" applyAlignment="1">
      <alignment horizontal="left" vertical="top" wrapText="1"/>
    </xf>
    <xf numFmtId="0" fontId="29" fillId="0" borderId="4" xfId="1" applyFont="1" applyBorder="1" applyAlignment="1">
      <alignment horizontal="left" vertical="top"/>
    </xf>
    <xf numFmtId="0" fontId="18" fillId="0" borderId="4" xfId="1" applyBorder="1" applyAlignment="1">
      <alignment horizontal="center" vertical="top"/>
    </xf>
    <xf numFmtId="0" fontId="29" fillId="0" borderId="4" xfId="1" applyFont="1" applyBorder="1" applyAlignment="1">
      <alignment horizontal="center" vertical="top"/>
    </xf>
    <xf numFmtId="0" fontId="23" fillId="0" borderId="19" xfId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4" xfId="0" applyFont="1" applyBorder="1"/>
    <xf numFmtId="0" fontId="23" fillId="0" borderId="18" xfId="1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9" fillId="0" borderId="5" xfId="1" applyFont="1" applyBorder="1" applyAlignment="1">
      <alignment horizontal="left" vertical="top"/>
    </xf>
    <xf numFmtId="0" fontId="18" fillId="0" borderId="5" xfId="1" applyBorder="1" applyAlignment="1">
      <alignment horizontal="center" vertical="top"/>
    </xf>
    <xf numFmtId="0" fontId="29" fillId="0" borderId="5" xfId="1" applyFont="1" applyBorder="1" applyAlignment="1">
      <alignment horizontal="center" vertical="top"/>
    </xf>
    <xf numFmtId="0" fontId="23" fillId="0" borderId="21" xfId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1" fontId="22" fillId="0" borderId="18" xfId="1" applyNumberFormat="1" applyFont="1" applyBorder="1" applyAlignment="1">
      <alignment horizontal="right" vertical="top" indent="2" shrinkToFit="1"/>
    </xf>
    <xf numFmtId="0" fontId="18" fillId="0" borderId="4" xfId="1" applyBorder="1" applyAlignment="1">
      <alignment horizontal="left" vertical="top"/>
    </xf>
    <xf numFmtId="0" fontId="23" fillId="0" borderId="4" xfId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32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left"/>
    </xf>
    <xf numFmtId="0" fontId="32" fillId="2" borderId="4" xfId="0" applyFont="1" applyFill="1" applyBorder="1"/>
    <xf numFmtId="0" fontId="0" fillId="0" borderId="9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33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8" fillId="0" borderId="4" xfId="1" applyFill="1" applyBorder="1" applyAlignment="1">
      <alignment horizontal="left" vertical="top"/>
    </xf>
    <xf numFmtId="0" fontId="16" fillId="0" borderId="4" xfId="0" applyFont="1" applyFill="1" applyBorder="1"/>
    <xf numFmtId="0" fontId="15" fillId="0" borderId="4" xfId="0" applyFont="1" applyFill="1" applyBorder="1"/>
    <xf numFmtId="0" fontId="13" fillId="3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6" xfId="0" applyBorder="1" applyAlignment="1"/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19" fillId="0" borderId="0" xfId="1" applyFont="1" applyFill="1" applyBorder="1" applyAlignment="1">
      <alignment horizontal="left" wrapText="1"/>
    </xf>
  </cellXfs>
  <cellStyles count="3">
    <cellStyle name="Normal 2" xfId="1"/>
    <cellStyle name="一般" xfId="0" builtinId="0"/>
    <cellStyle name="超連結" xfId="2" builtinId="8"/>
  </cellStyles>
  <dxfs count="0"/>
  <tableStyles count="0" defaultTableStyle="TableStyleMedium2" defaultPivotStyle="PivotStyleLight16"/>
  <colors>
    <mruColors>
      <color rgb="FFFF6699"/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ouhkedu-my.sharepoint.com/personal/jcmho_live_hkmu_edu_hk/Documents/Academic%20Reform/DL%20phase-out%20course%20offering/Communication%20with%20Students/DL%20Course%20Enrolment%20Guide%20(BSSCH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ouhkedu-my.sharepoint.com/Users/jcmho/OneDrive%20-%20Hong%20Kong%20Metropolitan%20University/a%20PT(DL)/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Plan Template"/>
      <sheetName val="Study Progression Schedule "/>
      <sheetName val="Study Progression Schedule (2)"/>
      <sheetName val="Recommend Course Enrolment Plan"/>
      <sheetName val="Course Presentation Schedule"/>
      <sheetName val="Study Plan Template "/>
      <sheetName val="All Cours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CHIN A162C</v>
          </cell>
          <cell r="C3" t="str">
            <v>中國人文學科基礎課程（一）：歷史與文學</v>
          </cell>
          <cell r="D3">
            <v>2</v>
          </cell>
          <cell r="E3">
            <v>10</v>
          </cell>
          <cell r="F3"/>
          <cell r="G3" t="str">
            <v>√</v>
          </cell>
          <cell r="J3" t="str">
            <v>√</v>
          </cell>
          <cell r="M3" t="str">
            <v>√</v>
          </cell>
          <cell r="P3" t="str">
            <v>√</v>
          </cell>
        </row>
        <row r="4">
          <cell r="B4" t="str">
            <v>CHIN A163C</v>
          </cell>
          <cell r="C4" t="str">
            <v>中國人文學科基礎課程（二）：思想與信仰</v>
          </cell>
          <cell r="D4">
            <v>2</v>
          </cell>
          <cell r="E4">
            <v>10</v>
          </cell>
          <cell r="F4" t="str">
            <v>√</v>
          </cell>
          <cell r="I4" t="str">
            <v>√</v>
          </cell>
          <cell r="L4" t="str">
            <v>√</v>
          </cell>
          <cell r="O4" t="str">
            <v>√</v>
          </cell>
          <cell r="R4" t="str">
            <v>√</v>
          </cell>
        </row>
        <row r="5">
          <cell r="B5" t="str">
            <v>CHIN A171C</v>
          </cell>
          <cell r="C5" t="str">
            <v>應用文</v>
          </cell>
          <cell r="D5">
            <v>1</v>
          </cell>
          <cell r="E5">
            <v>5</v>
          </cell>
          <cell r="F5" t="str">
            <v>√</v>
          </cell>
          <cell r="I5" t="str">
            <v>√</v>
          </cell>
          <cell r="L5" t="str">
            <v>√</v>
          </cell>
          <cell r="O5" t="str">
            <v>√</v>
          </cell>
          <cell r="R5" t="str">
            <v>√</v>
          </cell>
        </row>
        <row r="6">
          <cell r="B6" t="str">
            <v>CHIN A172C</v>
          </cell>
          <cell r="C6" t="str">
            <v>語文通論</v>
          </cell>
          <cell r="D6">
            <v>1</v>
          </cell>
          <cell r="E6">
            <v>5</v>
          </cell>
          <cell r="F6" t="str">
            <v>√</v>
          </cell>
          <cell r="I6" t="str">
            <v>√</v>
          </cell>
          <cell r="L6" t="str">
            <v>√</v>
          </cell>
          <cell r="O6" t="str">
            <v>√</v>
          </cell>
          <cell r="R6" t="str">
            <v>√</v>
          </cell>
        </row>
        <row r="7">
          <cell r="B7" t="str">
            <v>CHIN A202C</v>
          </cell>
          <cell r="C7" t="str">
            <v>當代中國文化</v>
          </cell>
          <cell r="D7">
            <v>2</v>
          </cell>
          <cell r="E7">
            <v>10</v>
          </cell>
          <cell r="F7" t="str">
            <v>√</v>
          </cell>
          <cell r="I7" t="str">
            <v>√</v>
          </cell>
          <cell r="L7" t="str">
            <v>√</v>
          </cell>
          <cell r="O7" t="str">
            <v>√</v>
          </cell>
          <cell r="R7" t="str">
            <v>√</v>
          </cell>
        </row>
        <row r="8">
          <cell r="B8" t="str">
            <v>CHIN A213C</v>
          </cell>
          <cell r="C8" t="str">
            <v>香港歷史（1842-1997）</v>
          </cell>
          <cell r="D8">
            <v>2</v>
          </cell>
          <cell r="E8">
            <v>10</v>
          </cell>
          <cell r="F8"/>
          <cell r="G8" t="str">
            <v>√</v>
          </cell>
          <cell r="L8" t="str">
            <v>√</v>
          </cell>
          <cell r="P8" t="str">
            <v>√</v>
          </cell>
        </row>
        <row r="9">
          <cell r="B9" t="str">
            <v>CHIN A240C</v>
          </cell>
          <cell r="C9" t="str">
            <v>中文傳意：理論與實踐</v>
          </cell>
          <cell r="D9">
            <v>2</v>
          </cell>
          <cell r="E9">
            <v>10</v>
          </cell>
          <cell r="F9"/>
          <cell r="G9" t="str">
            <v>√</v>
          </cell>
          <cell r="J9" t="str">
            <v>√</v>
          </cell>
          <cell r="M9" t="str">
            <v>√</v>
          </cell>
          <cell r="P9" t="str">
            <v>√</v>
          </cell>
        </row>
        <row r="10">
          <cell r="B10" t="str">
            <v>CHIN A264C</v>
          </cell>
          <cell r="C10" t="str">
            <v>歷代散文</v>
          </cell>
          <cell r="D10">
            <v>2</v>
          </cell>
          <cell r="E10">
            <v>10</v>
          </cell>
          <cell r="F10" t="str">
            <v>√</v>
          </cell>
          <cell r="I10" t="str">
            <v>√</v>
          </cell>
          <cell r="L10" t="str">
            <v>√</v>
          </cell>
          <cell r="O10" t="str">
            <v>√</v>
          </cell>
          <cell r="R10" t="str">
            <v>√</v>
          </cell>
        </row>
        <row r="11">
          <cell r="B11" t="str">
            <v>CHIN A265C</v>
          </cell>
          <cell r="C11" t="str">
            <v>中國現代修辭學</v>
          </cell>
          <cell r="D11">
            <v>2</v>
          </cell>
          <cell r="E11">
            <v>10</v>
          </cell>
          <cell r="F11"/>
          <cell r="G11" t="str">
            <v>√</v>
          </cell>
          <cell r="J11" t="str">
            <v>√</v>
          </cell>
          <cell r="M11" t="str">
            <v>√</v>
          </cell>
          <cell r="P11" t="str">
            <v>√</v>
          </cell>
        </row>
        <row r="12">
          <cell r="B12" t="str">
            <v>CHIN A270C</v>
          </cell>
          <cell r="C12" t="str">
            <v>中國文學與文化導論</v>
          </cell>
          <cell r="D12">
            <v>2</v>
          </cell>
          <cell r="E12">
            <v>10</v>
          </cell>
          <cell r="F12" t="str">
            <v>√</v>
          </cell>
          <cell r="I12" t="str">
            <v>√</v>
          </cell>
          <cell r="L12" t="str">
            <v>√</v>
          </cell>
          <cell r="O12" t="str">
            <v>√</v>
          </cell>
          <cell r="R12" t="str">
            <v>√</v>
          </cell>
        </row>
        <row r="13">
          <cell r="B13" t="str">
            <v>CHIN A272C</v>
          </cell>
          <cell r="C13" t="str">
            <v>中國現代語法</v>
          </cell>
          <cell r="D13">
            <v>2</v>
          </cell>
          <cell r="E13">
            <v>10</v>
          </cell>
          <cell r="F13"/>
          <cell r="G13" t="str">
            <v>√</v>
          </cell>
          <cell r="J13" t="str">
            <v>√</v>
          </cell>
          <cell r="M13" t="str">
            <v>√</v>
          </cell>
          <cell r="P13" t="str">
            <v>√</v>
          </cell>
        </row>
        <row r="14">
          <cell r="B14" t="str">
            <v>CHIN A273C</v>
          </cell>
          <cell r="C14" t="str">
            <v>詩詞選</v>
          </cell>
          <cell r="D14">
            <v>2</v>
          </cell>
          <cell r="E14">
            <v>10</v>
          </cell>
          <cell r="F14" t="str">
            <v>√</v>
          </cell>
          <cell r="I14" t="str">
            <v>√</v>
          </cell>
          <cell r="L14" t="str">
            <v>√</v>
          </cell>
          <cell r="O14" t="str">
            <v>√</v>
          </cell>
          <cell r="R14" t="str">
            <v>√</v>
          </cell>
        </row>
        <row r="15">
          <cell r="B15" t="str">
            <v>CHIN A274C</v>
          </cell>
          <cell r="C15" t="str">
            <v>現代文學</v>
          </cell>
          <cell r="D15">
            <v>2</v>
          </cell>
          <cell r="E15">
            <v>10</v>
          </cell>
          <cell r="F15"/>
          <cell r="I15" t="str">
            <v>√</v>
          </cell>
          <cell r="M15" t="str">
            <v>√</v>
          </cell>
          <cell r="R15" t="str">
            <v>√</v>
          </cell>
        </row>
        <row r="16">
          <cell r="B16" t="str">
            <v>CHIN A281C</v>
          </cell>
          <cell r="C16" t="str">
            <v>中國中古史</v>
          </cell>
          <cell r="D16">
            <v>2</v>
          </cell>
          <cell r="E16">
            <v>10</v>
          </cell>
          <cell r="F16" t="str">
            <v>√</v>
          </cell>
          <cell r="I16" t="str">
            <v>√</v>
          </cell>
          <cell r="L16" t="str">
            <v>√</v>
          </cell>
          <cell r="O16" t="str">
            <v>√</v>
          </cell>
          <cell r="R16" t="str">
            <v>√</v>
          </cell>
        </row>
        <row r="17">
          <cell r="B17" t="str">
            <v>CHIN A282C</v>
          </cell>
          <cell r="C17" t="str">
            <v>中國近世史</v>
          </cell>
          <cell r="D17">
            <v>2</v>
          </cell>
          <cell r="E17">
            <v>10</v>
          </cell>
          <cell r="F17" t="str">
            <v>√</v>
          </cell>
          <cell r="J17" t="str">
            <v>√</v>
          </cell>
          <cell r="O17" t="str">
            <v>√</v>
          </cell>
        </row>
        <row r="18">
          <cell r="B18" t="str">
            <v>CHIN A291C</v>
          </cell>
          <cell r="C18" t="str">
            <v>邏輯與方法論</v>
          </cell>
          <cell r="D18">
            <v>2</v>
          </cell>
          <cell r="E18">
            <v>10</v>
          </cell>
          <cell r="F18"/>
          <cell r="I18" t="str">
            <v>√</v>
          </cell>
          <cell r="R18" t="str">
            <v>√</v>
          </cell>
        </row>
        <row r="19">
          <cell r="B19" t="str">
            <v>CHIN A293C</v>
          </cell>
          <cell r="C19" t="str">
            <v>中國古代哲學思想</v>
          </cell>
          <cell r="D19">
            <v>2</v>
          </cell>
          <cell r="E19">
            <v>10</v>
          </cell>
          <cell r="F19"/>
          <cell r="G19" t="str">
            <v>√</v>
          </cell>
          <cell r="L19" t="str">
            <v>√</v>
          </cell>
          <cell r="P19" t="str">
            <v>√</v>
          </cell>
        </row>
        <row r="20">
          <cell r="B20" t="str">
            <v>CHIN A350C</v>
          </cell>
          <cell r="C20" t="str">
            <v>多媒體寫作及互聯網在研究上的應用</v>
          </cell>
          <cell r="D20">
            <v>2</v>
          </cell>
          <cell r="E20">
            <v>10</v>
          </cell>
          <cell r="F20"/>
          <cell r="G20" t="str">
            <v>√</v>
          </cell>
          <cell r="J20" t="str">
            <v>√</v>
          </cell>
          <cell r="M20" t="str">
            <v>√</v>
          </cell>
          <cell r="P20" t="str">
            <v>√</v>
          </cell>
        </row>
        <row r="21">
          <cell r="B21" t="str">
            <v>CHIN A360C</v>
          </cell>
          <cell r="C21" t="str">
            <v>新聞、編輯及廣告</v>
          </cell>
          <cell r="D21">
            <v>2</v>
          </cell>
          <cell r="E21">
            <v>10</v>
          </cell>
          <cell r="F21" t="str">
            <v>√</v>
          </cell>
          <cell r="I21" t="str">
            <v>√</v>
          </cell>
          <cell r="L21" t="str">
            <v>√</v>
          </cell>
          <cell r="O21" t="str">
            <v>√</v>
          </cell>
          <cell r="R21" t="str">
            <v>√</v>
          </cell>
        </row>
        <row r="22">
          <cell r="B22" t="str">
            <v>CHIN A361C</v>
          </cell>
          <cell r="C22" t="str">
            <v>中國人文學科研究方法及文獻目錄學</v>
          </cell>
          <cell r="D22">
            <v>2</v>
          </cell>
          <cell r="E22">
            <v>10</v>
          </cell>
          <cell r="F22" t="str">
            <v>√</v>
          </cell>
          <cell r="I22" t="str">
            <v>√</v>
          </cell>
          <cell r="L22" t="str">
            <v>√</v>
          </cell>
          <cell r="O22" t="str">
            <v>√</v>
          </cell>
          <cell r="R22" t="str">
            <v>√</v>
          </cell>
        </row>
        <row r="23">
          <cell r="B23" t="str">
            <v>CHIN A362C</v>
          </cell>
          <cell r="C23" t="str">
            <v>中國當代文學</v>
          </cell>
          <cell r="D23">
            <v>2</v>
          </cell>
          <cell r="E23">
            <v>10</v>
          </cell>
          <cell r="F23"/>
          <cell r="G23" t="str">
            <v>√</v>
          </cell>
          <cell r="J23" t="str">
            <v>√</v>
          </cell>
          <cell r="M23" t="str">
            <v>√</v>
          </cell>
          <cell r="P23" t="str">
            <v>√</v>
          </cell>
        </row>
        <row r="24">
          <cell r="B24" t="str">
            <v>CHIN A366C</v>
          </cell>
          <cell r="C24" t="str">
            <v>中國現當代散文選讀及創作</v>
          </cell>
          <cell r="D24">
            <v>2</v>
          </cell>
          <cell r="E24">
            <v>10</v>
          </cell>
          <cell r="F24"/>
          <cell r="G24" t="str">
            <v>√</v>
          </cell>
          <cell r="J24" t="str">
            <v>√</v>
          </cell>
          <cell r="M24" t="str">
            <v>√</v>
          </cell>
          <cell r="P24" t="str">
            <v>√</v>
          </cell>
        </row>
        <row r="25">
          <cell r="B25" t="str">
            <v>CHIN A371C</v>
          </cell>
          <cell r="C25" t="str">
            <v>中國古典小說</v>
          </cell>
          <cell r="D25">
            <v>2</v>
          </cell>
          <cell r="E25">
            <v>10</v>
          </cell>
          <cell r="F25"/>
          <cell r="G25" t="str">
            <v>√</v>
          </cell>
          <cell r="J25" t="str">
            <v>√</v>
          </cell>
          <cell r="M25" t="str">
            <v>√</v>
          </cell>
          <cell r="P25" t="str">
            <v>√</v>
          </cell>
        </row>
        <row r="26">
          <cell r="B26" t="str">
            <v>CHIN A372C</v>
          </cell>
          <cell r="C26" t="str">
            <v>中國文學批評</v>
          </cell>
          <cell r="D26">
            <v>2</v>
          </cell>
          <cell r="E26">
            <v>10</v>
          </cell>
          <cell r="F26"/>
          <cell r="G26" t="str">
            <v>√</v>
          </cell>
          <cell r="M26" t="str">
            <v>√</v>
          </cell>
        </row>
        <row r="27">
          <cell r="B27" t="str">
            <v>CHIN A373B</v>
          </cell>
          <cell r="C27" t="str">
            <v>中西比較文學</v>
          </cell>
          <cell r="D27">
            <v>2</v>
          </cell>
          <cell r="E27">
            <v>10</v>
          </cell>
          <cell r="F27"/>
          <cell r="G27" t="str">
            <v>√</v>
          </cell>
          <cell r="J27" t="str">
            <v>√</v>
          </cell>
          <cell r="M27" t="str">
            <v>√</v>
          </cell>
          <cell r="P27" t="str">
            <v>√</v>
          </cell>
        </row>
        <row r="28">
          <cell r="B28" t="str">
            <v>CHIN A381C</v>
          </cell>
          <cell r="C28" t="str">
            <v>史學方法</v>
          </cell>
          <cell r="D28">
            <v>2</v>
          </cell>
          <cell r="E28">
            <v>10</v>
          </cell>
          <cell r="F28"/>
          <cell r="J28" t="str">
            <v>√</v>
          </cell>
          <cell r="P28" t="str">
            <v>√</v>
          </cell>
        </row>
        <row r="29">
          <cell r="B29" t="str">
            <v>CHIN A383C</v>
          </cell>
          <cell r="C29" t="str">
            <v>中國近代史（1840-1949）</v>
          </cell>
          <cell r="D29">
            <v>2</v>
          </cell>
          <cell r="E29">
            <v>10</v>
          </cell>
          <cell r="F29" t="str">
            <v>√</v>
          </cell>
          <cell r="L29" t="str">
            <v>√</v>
          </cell>
          <cell r="R29" t="str">
            <v>√</v>
          </cell>
        </row>
        <row r="30">
          <cell r="B30" t="str">
            <v>CHIN A384C</v>
          </cell>
          <cell r="C30" t="str">
            <v>宋元明清社會經濟史</v>
          </cell>
          <cell r="D30">
            <v>2</v>
          </cell>
          <cell r="E30">
            <v>10</v>
          </cell>
          <cell r="F30"/>
          <cell r="G30" t="str">
            <v>√</v>
          </cell>
          <cell r="L30" t="str">
            <v>√</v>
          </cell>
          <cell r="P30" t="str">
            <v>√</v>
          </cell>
        </row>
        <row r="31">
          <cell r="B31" t="str">
            <v>CHIN A391C</v>
          </cell>
          <cell r="C31" t="str">
            <v>中國宋元明哲學</v>
          </cell>
          <cell r="D31">
            <v>2</v>
          </cell>
          <cell r="E31">
            <v>10</v>
          </cell>
          <cell r="F31"/>
          <cell r="I31" t="str">
            <v>√</v>
          </cell>
          <cell r="O31" t="str">
            <v>√</v>
          </cell>
        </row>
        <row r="32">
          <cell r="B32" t="str">
            <v>CHIN A392C</v>
          </cell>
          <cell r="C32" t="str">
            <v>明末以來中國思想史</v>
          </cell>
          <cell r="D32">
            <v>2</v>
          </cell>
          <cell r="E32">
            <v>10</v>
          </cell>
          <cell r="F32"/>
          <cell r="I32" t="str">
            <v>√</v>
          </cell>
          <cell r="M32" t="str">
            <v>√</v>
          </cell>
          <cell r="R32" t="str">
            <v>√</v>
          </cell>
        </row>
        <row r="33">
          <cell r="B33" t="str">
            <v>CHST A303C</v>
          </cell>
          <cell r="C33" t="str">
            <v>中國對外貿易與投資</v>
          </cell>
          <cell r="D33">
            <v>2</v>
          </cell>
          <cell r="E33">
            <v>10</v>
          </cell>
          <cell r="F33"/>
          <cell r="I33" t="str">
            <v>√</v>
          </cell>
          <cell r="M33" t="str">
            <v>√</v>
          </cell>
          <cell r="R33" t="str">
            <v>√</v>
          </cell>
        </row>
        <row r="34">
          <cell r="B34" t="str">
            <v>CHST A304C</v>
          </cell>
          <cell r="C34" t="str">
            <v>中國當代史</v>
          </cell>
          <cell r="D34">
            <v>2</v>
          </cell>
          <cell r="E34">
            <v>10</v>
          </cell>
          <cell r="F34"/>
          <cell r="G34" t="str">
            <v>√</v>
          </cell>
          <cell r="L34" t="str">
            <v>√</v>
          </cell>
          <cell r="P34" t="str">
            <v>√</v>
          </cell>
        </row>
        <row r="35">
          <cell r="B35" t="str">
            <v>ECON A202C</v>
          </cell>
          <cell r="C35" t="str">
            <v>當代中國經濟發展</v>
          </cell>
          <cell r="D35">
            <v>2</v>
          </cell>
          <cell r="E35">
            <v>10</v>
          </cell>
          <cell r="F35"/>
          <cell r="G35" t="str">
            <v>√</v>
          </cell>
          <cell r="L35" t="str">
            <v>√</v>
          </cell>
          <cell r="P35" t="str">
            <v>√</v>
          </cell>
        </row>
        <row r="36">
          <cell r="B36" t="str">
            <v>ECON A203</v>
          </cell>
          <cell r="C36" t="str">
            <v>Hong Kong Economy</v>
          </cell>
          <cell r="D36">
            <v>2</v>
          </cell>
          <cell r="E36">
            <v>10</v>
          </cell>
          <cell r="F36" t="str">
            <v>√</v>
          </cell>
          <cell r="I36" t="str">
            <v>√</v>
          </cell>
          <cell r="L36" t="str">
            <v>√</v>
          </cell>
          <cell r="O36" t="str">
            <v>√</v>
          </cell>
          <cell r="R36" t="str">
            <v>√</v>
          </cell>
        </row>
        <row r="37">
          <cell r="B37" t="str">
            <v>ECON A231</v>
          </cell>
          <cell r="C37" t="str">
            <v>Introduction to Microeconomics</v>
          </cell>
          <cell r="D37">
            <v>1</v>
          </cell>
          <cell r="E37">
            <v>5</v>
          </cell>
          <cell r="F37"/>
          <cell r="G37" t="str">
            <v>√</v>
          </cell>
          <cell r="J37" t="str">
            <v>√</v>
          </cell>
          <cell r="M37" t="str">
            <v>√</v>
          </cell>
          <cell r="P37" t="str">
            <v>√</v>
          </cell>
          <cell r="S37" t="str">
            <v>√</v>
          </cell>
        </row>
        <row r="38">
          <cell r="B38" t="str">
            <v>ECON A231C</v>
          </cell>
          <cell r="C38" t="str">
            <v>微觀經濟學導論</v>
          </cell>
          <cell r="D38">
            <v>1</v>
          </cell>
          <cell r="E38">
            <v>5</v>
          </cell>
          <cell r="F38" t="str">
            <v>√</v>
          </cell>
          <cell r="I38" t="str">
            <v>√</v>
          </cell>
          <cell r="L38" t="str">
            <v>√</v>
          </cell>
          <cell r="O38" t="str">
            <v>√</v>
          </cell>
          <cell r="R38" t="str">
            <v>√</v>
          </cell>
        </row>
        <row r="39">
          <cell r="B39" t="str">
            <v>ECON A232</v>
          </cell>
          <cell r="C39" t="str">
            <v>Introduction to Macroeconomics</v>
          </cell>
          <cell r="D39">
            <v>1</v>
          </cell>
          <cell r="E39">
            <v>5</v>
          </cell>
          <cell r="F39" t="str">
            <v>√</v>
          </cell>
          <cell r="I39" t="str">
            <v>√</v>
          </cell>
          <cell r="L39" t="str">
            <v>√</v>
          </cell>
          <cell r="O39" t="str">
            <v>√</v>
          </cell>
          <cell r="R39" t="str">
            <v>√</v>
          </cell>
        </row>
        <row r="40">
          <cell r="B40" t="str">
            <v>ECON A232C</v>
          </cell>
          <cell r="C40" t="str">
            <v>宏觀經濟學導論</v>
          </cell>
          <cell r="D40">
            <v>1</v>
          </cell>
          <cell r="E40">
            <v>5</v>
          </cell>
          <cell r="F40"/>
          <cell r="G40" t="str">
            <v>√</v>
          </cell>
          <cell r="J40" t="str">
            <v>√</v>
          </cell>
          <cell r="M40" t="str">
            <v>√</v>
          </cell>
          <cell r="P40" t="str">
            <v>√</v>
          </cell>
          <cell r="S40" t="str">
            <v>√</v>
          </cell>
        </row>
        <row r="41">
          <cell r="B41" t="str">
            <v>ECON A305</v>
          </cell>
          <cell r="C41" t="str">
            <v>Money and Banking</v>
          </cell>
          <cell r="D41">
            <v>2</v>
          </cell>
          <cell r="E41">
            <v>10</v>
          </cell>
          <cell r="F41" t="str">
            <v>√</v>
          </cell>
          <cell r="J41" t="str">
            <v>√</v>
          </cell>
          <cell r="O41" t="str">
            <v>√</v>
          </cell>
        </row>
        <row r="42">
          <cell r="B42" t="str">
            <v>ECON A311</v>
          </cell>
          <cell r="C42" t="str">
            <v>Intermediate Microeconomics</v>
          </cell>
          <cell r="D42">
            <v>1</v>
          </cell>
          <cell r="E42">
            <v>5</v>
          </cell>
          <cell r="F42"/>
          <cell r="G42" t="str">
            <v>√</v>
          </cell>
          <cell r="J42" t="str">
            <v>√</v>
          </cell>
          <cell r="M42" t="str">
            <v>√</v>
          </cell>
          <cell r="P42" t="str">
            <v>√</v>
          </cell>
          <cell r="S42" t="str">
            <v>√</v>
          </cell>
        </row>
        <row r="43">
          <cell r="B43" t="str">
            <v>ECON A312</v>
          </cell>
          <cell r="C43" t="str">
            <v>Intermediate Macroeconomics</v>
          </cell>
          <cell r="D43">
            <v>1</v>
          </cell>
          <cell r="E43">
            <v>5</v>
          </cell>
          <cell r="F43" t="str">
            <v>√</v>
          </cell>
          <cell r="I43" t="str">
            <v>√</v>
          </cell>
          <cell r="L43" t="str">
            <v>√</v>
          </cell>
          <cell r="O43" t="str">
            <v>√</v>
          </cell>
          <cell r="R43" t="str">
            <v>√</v>
          </cell>
        </row>
        <row r="44">
          <cell r="B44" t="str">
            <v>ECON A313</v>
          </cell>
          <cell r="C44" t="str">
            <v>Introductory Econometrics</v>
          </cell>
          <cell r="D44">
            <v>1</v>
          </cell>
          <cell r="E44">
            <v>5</v>
          </cell>
          <cell r="F44"/>
          <cell r="G44" t="str">
            <v>√</v>
          </cell>
          <cell r="L44" t="str">
            <v>√</v>
          </cell>
          <cell r="P44" t="str">
            <v>√</v>
          </cell>
        </row>
        <row r="45">
          <cell r="B45" t="str">
            <v>ECON A314</v>
          </cell>
          <cell r="C45" t="str">
            <v>Econometrics and Forecasting</v>
          </cell>
          <cell r="D45">
            <v>1</v>
          </cell>
          <cell r="E45">
            <v>5</v>
          </cell>
          <cell r="F45"/>
          <cell r="I45" t="str">
            <v>√</v>
          </cell>
          <cell r="M45" t="str">
            <v>√</v>
          </cell>
          <cell r="R45" t="str">
            <v>√</v>
          </cell>
        </row>
        <row r="46">
          <cell r="B46" t="str">
            <v>ECON A316</v>
          </cell>
          <cell r="C46" t="str">
            <v>International Finance</v>
          </cell>
          <cell r="D46">
            <v>1</v>
          </cell>
          <cell r="E46">
            <v>5</v>
          </cell>
          <cell r="F46"/>
          <cell r="I46" t="str">
            <v>√</v>
          </cell>
          <cell r="M46" t="str">
            <v>√</v>
          </cell>
          <cell r="R46" t="str">
            <v>√</v>
          </cell>
        </row>
        <row r="47">
          <cell r="B47" t="str">
            <v>ECON A317</v>
          </cell>
          <cell r="C47" t="str">
            <v>Theory of Public Finance</v>
          </cell>
          <cell r="D47">
            <v>1</v>
          </cell>
          <cell r="E47">
            <v>5</v>
          </cell>
          <cell r="F47"/>
          <cell r="I47" t="str">
            <v>√</v>
          </cell>
          <cell r="M47" t="str">
            <v>√</v>
          </cell>
          <cell r="R47" t="str">
            <v>√</v>
          </cell>
        </row>
        <row r="48">
          <cell r="B48" t="str">
            <v>ECON A318</v>
          </cell>
          <cell r="C48" t="str">
            <v>Economic Analysis of Public Policy</v>
          </cell>
          <cell r="D48">
            <v>1</v>
          </cell>
          <cell r="E48">
            <v>5</v>
          </cell>
          <cell r="F48" t="str">
            <v>√</v>
          </cell>
          <cell r="J48" t="str">
            <v>√</v>
          </cell>
          <cell r="O48" t="str">
            <v>√</v>
          </cell>
          <cell r="S48" t="str">
            <v>√</v>
          </cell>
        </row>
        <row r="49">
          <cell r="B49" t="str">
            <v>ENGL A090</v>
          </cell>
          <cell r="C49" t="str">
            <v>English Speaking and Listening Skills</v>
          </cell>
          <cell r="D49">
            <v>1</v>
          </cell>
          <cell r="E49">
            <v>5</v>
          </cell>
          <cell r="F49" t="str">
            <v>√</v>
          </cell>
          <cell r="I49" t="str">
            <v>√</v>
          </cell>
          <cell r="L49" t="str">
            <v>√</v>
          </cell>
          <cell r="O49" t="str">
            <v>√</v>
          </cell>
          <cell r="R49" t="str">
            <v>√</v>
          </cell>
        </row>
        <row r="50">
          <cell r="B50" t="str">
            <v>ENGL A101</v>
          </cell>
          <cell r="C50" t="str">
            <v>University English Writing Skills</v>
          </cell>
          <cell r="D50">
            <v>1</v>
          </cell>
          <cell r="E50">
            <v>5</v>
          </cell>
          <cell r="F50" t="str">
            <v>√</v>
          </cell>
          <cell r="G50" t="str">
            <v>√</v>
          </cell>
          <cell r="I50" t="str">
            <v>√</v>
          </cell>
          <cell r="J50" t="str">
            <v>√</v>
          </cell>
          <cell r="L50" t="str">
            <v>√</v>
          </cell>
          <cell r="M50" t="str">
            <v>√</v>
          </cell>
          <cell r="O50" t="str">
            <v>√</v>
          </cell>
          <cell r="P50" t="str">
            <v>√</v>
          </cell>
          <cell r="R50" t="str">
            <v>√</v>
          </cell>
          <cell r="S50" t="str">
            <v>√</v>
          </cell>
        </row>
        <row r="51">
          <cell r="B51" t="str">
            <v>ENGL A122</v>
          </cell>
          <cell r="C51" t="str">
            <v>Presentation Skills</v>
          </cell>
          <cell r="D51">
            <v>1</v>
          </cell>
          <cell r="E51">
            <v>5</v>
          </cell>
          <cell r="F51" t="str">
            <v>√</v>
          </cell>
          <cell r="G51" t="str">
            <v>√</v>
          </cell>
          <cell r="I51" t="str">
            <v>√</v>
          </cell>
          <cell r="J51" t="str">
            <v>√</v>
          </cell>
          <cell r="L51" t="str">
            <v>√</v>
          </cell>
          <cell r="M51" t="str">
            <v>√</v>
          </cell>
          <cell r="O51" t="str">
            <v>√</v>
          </cell>
          <cell r="P51" t="str">
            <v>√</v>
          </cell>
          <cell r="R51" t="str">
            <v>√</v>
          </cell>
          <cell r="S51" t="str">
            <v>√</v>
          </cell>
        </row>
        <row r="52">
          <cell r="B52" t="str">
            <v>ENGL A131</v>
          </cell>
          <cell r="C52" t="str">
            <v>Introduction to English Fiction</v>
          </cell>
          <cell r="D52">
            <v>1</v>
          </cell>
          <cell r="E52">
            <v>5</v>
          </cell>
          <cell r="F52" t="str">
            <v>√</v>
          </cell>
          <cell r="I52" t="str">
            <v>√</v>
          </cell>
          <cell r="L52" t="str">
            <v>√</v>
          </cell>
          <cell r="O52" t="str">
            <v>√</v>
          </cell>
          <cell r="R52" t="str">
            <v>√</v>
          </cell>
        </row>
        <row r="53">
          <cell r="B53" t="str">
            <v>ENGL A132</v>
          </cell>
          <cell r="C53" t="str">
            <v>Introduction to English Drama and Poetry</v>
          </cell>
          <cell r="D53">
            <v>1</v>
          </cell>
          <cell r="E53">
            <v>5</v>
          </cell>
          <cell r="F53"/>
          <cell r="G53" t="str">
            <v>√</v>
          </cell>
          <cell r="J53" t="str">
            <v>√</v>
          </cell>
          <cell r="M53" t="str">
            <v>√</v>
          </cell>
          <cell r="P53" t="str">
            <v>√</v>
          </cell>
          <cell r="S53" t="str">
            <v>√</v>
          </cell>
        </row>
        <row r="54">
          <cell r="B54" t="str">
            <v>ENGL A200</v>
          </cell>
          <cell r="C54" t="str">
            <v>Analysing English Grammar</v>
          </cell>
          <cell r="D54">
            <v>2</v>
          </cell>
          <cell r="E54">
            <v>10</v>
          </cell>
          <cell r="F54" t="str">
            <v>√</v>
          </cell>
          <cell r="I54" t="str">
            <v>√</v>
          </cell>
          <cell r="L54" t="str">
            <v>√</v>
          </cell>
          <cell r="O54" t="str">
            <v>√</v>
          </cell>
          <cell r="R54" t="str">
            <v>√</v>
          </cell>
        </row>
        <row r="55">
          <cell r="B55" t="str">
            <v>ENGL A202</v>
          </cell>
          <cell r="C55" t="str">
            <v>The Structure of Modern English</v>
          </cell>
          <cell r="D55">
            <v>2</v>
          </cell>
          <cell r="E55">
            <v>10</v>
          </cell>
          <cell r="F55" t="str">
            <v>√</v>
          </cell>
          <cell r="I55" t="str">
            <v>√</v>
          </cell>
          <cell r="L55" t="str">
            <v>√</v>
          </cell>
          <cell r="O55" t="str">
            <v>√</v>
          </cell>
          <cell r="R55" t="str">
            <v>√</v>
          </cell>
        </row>
        <row r="56">
          <cell r="B56" t="str">
            <v>ENGL A231</v>
          </cell>
          <cell r="C56" t="str">
            <v>English Literature in the Modern World</v>
          </cell>
          <cell r="D56">
            <v>1</v>
          </cell>
          <cell r="E56">
            <v>5</v>
          </cell>
          <cell r="F56"/>
          <cell r="G56" t="str">
            <v>√</v>
          </cell>
          <cell r="L56" t="str">
            <v>√</v>
          </cell>
          <cell r="P56" t="str">
            <v>√</v>
          </cell>
        </row>
        <row r="57">
          <cell r="B57" t="str">
            <v>ENGL A232</v>
          </cell>
          <cell r="C57" t="str">
            <v>Socio-cultural Issues in English Literature</v>
          </cell>
          <cell r="D57">
            <v>2</v>
          </cell>
          <cell r="E57">
            <v>10</v>
          </cell>
          <cell r="F57" t="str">
            <v>√</v>
          </cell>
          <cell r="J57" t="str">
            <v>√</v>
          </cell>
          <cell r="O57" t="str">
            <v>√</v>
          </cell>
        </row>
        <row r="58">
          <cell r="B58" t="str">
            <v>ENGL A336</v>
          </cell>
          <cell r="C58" t="str">
            <v>Major Authors in English Literature</v>
          </cell>
          <cell r="D58">
            <v>2</v>
          </cell>
          <cell r="E58">
            <v>10</v>
          </cell>
          <cell r="F58"/>
          <cell r="I58" t="str">
            <v>√</v>
          </cell>
          <cell r="M58" t="str">
            <v>√</v>
          </cell>
          <cell r="R58" t="str">
            <v>√</v>
          </cell>
        </row>
        <row r="59">
          <cell r="B59" t="str">
            <v>ENGL A337</v>
          </cell>
          <cell r="C59" t="str">
            <v>Critical Approaches to Literature</v>
          </cell>
          <cell r="D59">
            <v>2</v>
          </cell>
          <cell r="E59">
            <v>10</v>
          </cell>
          <cell r="F59"/>
          <cell r="G59" t="str">
            <v>√</v>
          </cell>
          <cell r="L59" t="str">
            <v>√</v>
          </cell>
          <cell r="P59" t="str">
            <v>√</v>
          </cell>
        </row>
        <row r="60">
          <cell r="B60" t="str">
            <v>GCST A216</v>
          </cell>
          <cell r="C60" t="str">
            <v>Chinese International Relations since 1949</v>
          </cell>
          <cell r="D60">
            <v>1</v>
          </cell>
          <cell r="E60">
            <v>5</v>
          </cell>
          <cell r="F60" t="str">
            <v>√</v>
          </cell>
          <cell r="J60" t="str">
            <v>√</v>
          </cell>
          <cell r="O60" t="str">
            <v>√</v>
          </cell>
          <cell r="S60" t="str">
            <v>√</v>
          </cell>
        </row>
        <row r="61">
          <cell r="B61" t="str">
            <v>LANG A330</v>
          </cell>
          <cell r="C61" t="str">
            <v>Introduction to Semantics and Pragmatics</v>
          </cell>
          <cell r="D61">
            <v>2</v>
          </cell>
          <cell r="E61">
            <v>10</v>
          </cell>
          <cell r="F61" t="str">
            <v>√</v>
          </cell>
          <cell r="I61" t="str">
            <v>√</v>
          </cell>
          <cell r="L61" t="str">
            <v>√</v>
          </cell>
          <cell r="O61" t="str">
            <v>√</v>
          </cell>
          <cell r="R61" t="str">
            <v>√</v>
          </cell>
        </row>
        <row r="62">
          <cell r="B62" t="str">
            <v>LANG A331</v>
          </cell>
          <cell r="C62" t="str">
            <v>Language and Society in Hong Kong</v>
          </cell>
          <cell r="D62">
            <v>2</v>
          </cell>
          <cell r="E62">
            <v>10</v>
          </cell>
          <cell r="F62" t="str">
            <v>√</v>
          </cell>
          <cell r="I62" t="str">
            <v>√</v>
          </cell>
          <cell r="L62" t="str">
            <v>√</v>
          </cell>
          <cell r="O62" t="str">
            <v>√</v>
          </cell>
          <cell r="R62" t="str">
            <v>√</v>
          </cell>
        </row>
        <row r="63">
          <cell r="B63" t="str">
            <v>LANG A332</v>
          </cell>
          <cell r="C63" t="str">
            <v>Stylistics and Discourse Analysis</v>
          </cell>
          <cell r="D63">
            <v>2</v>
          </cell>
          <cell r="E63">
            <v>10</v>
          </cell>
          <cell r="F63" t="str">
            <v>√</v>
          </cell>
          <cell r="I63" t="str">
            <v>√</v>
          </cell>
          <cell r="L63" t="str">
            <v>√</v>
          </cell>
          <cell r="O63" t="str">
            <v>√</v>
          </cell>
          <cell r="R63" t="str">
            <v>√</v>
          </cell>
        </row>
        <row r="64">
          <cell r="B64" t="str">
            <v>LESM A201</v>
          </cell>
          <cell r="C64" t="str">
            <v>Hong Kong Criminal Justice System</v>
          </cell>
          <cell r="D64">
            <v>2</v>
          </cell>
          <cell r="E64">
            <v>10</v>
          </cell>
          <cell r="F64"/>
          <cell r="G64" t="str">
            <v>√</v>
          </cell>
          <cell r="J64" t="str">
            <v>√</v>
          </cell>
          <cell r="M64" t="str">
            <v>√</v>
          </cell>
          <cell r="P64" t="str">
            <v>√</v>
          </cell>
        </row>
        <row r="65">
          <cell r="B65" t="str">
            <v>LESM A202</v>
          </cell>
          <cell r="C65" t="str">
            <v>Police and Society</v>
          </cell>
          <cell r="D65">
            <v>2</v>
          </cell>
          <cell r="E65">
            <v>10</v>
          </cell>
          <cell r="F65" t="str">
            <v>√</v>
          </cell>
          <cell r="I65" t="str">
            <v>√</v>
          </cell>
          <cell r="L65" t="str">
            <v>√</v>
          </cell>
          <cell r="O65" t="str">
            <v>√</v>
          </cell>
          <cell r="R65" t="str">
            <v>√</v>
          </cell>
        </row>
        <row r="66">
          <cell r="B66" t="str">
            <v>LESM A203</v>
          </cell>
          <cell r="C66" t="str">
            <v>Psychology for Law Enforcement</v>
          </cell>
          <cell r="D66">
            <v>2</v>
          </cell>
          <cell r="E66">
            <v>10</v>
          </cell>
          <cell r="F66"/>
          <cell r="G66" t="str">
            <v>√</v>
          </cell>
          <cell r="J66" t="str">
            <v>√</v>
          </cell>
          <cell r="M66" t="str">
            <v>√</v>
          </cell>
          <cell r="P66" t="str">
            <v>√</v>
          </cell>
        </row>
        <row r="67">
          <cell r="B67" t="str">
            <v>LESM A204</v>
          </cell>
          <cell r="C67" t="str">
            <v>Security Practice and Management</v>
          </cell>
          <cell r="D67">
            <v>2</v>
          </cell>
          <cell r="E67">
            <v>10</v>
          </cell>
          <cell r="F67" t="str">
            <v>√</v>
          </cell>
          <cell r="I67" t="str">
            <v>√</v>
          </cell>
          <cell r="L67" t="str">
            <v>√</v>
          </cell>
          <cell r="O67" t="str">
            <v>√</v>
          </cell>
          <cell r="R67" t="str">
            <v>√</v>
          </cell>
        </row>
        <row r="68">
          <cell r="B68" t="str">
            <v>LESM A301</v>
          </cell>
          <cell r="C68" t="str">
            <v>Core Issues in Policing</v>
          </cell>
          <cell r="D68">
            <v>2</v>
          </cell>
          <cell r="E68">
            <v>10</v>
          </cell>
          <cell r="F68"/>
          <cell r="G68" t="str">
            <v>√</v>
          </cell>
          <cell r="J68" t="str">
            <v>√</v>
          </cell>
          <cell r="M68" t="str">
            <v>√</v>
          </cell>
          <cell r="P68" t="str">
            <v>√</v>
          </cell>
        </row>
        <row r="69">
          <cell r="B69" t="str">
            <v>LESM A302</v>
          </cell>
          <cell r="C69" t="str">
            <v>Public Order Management</v>
          </cell>
          <cell r="D69">
            <v>1</v>
          </cell>
          <cell r="E69">
            <v>5</v>
          </cell>
          <cell r="F69"/>
          <cell r="I69" t="str">
            <v>√</v>
          </cell>
          <cell r="M69" t="str">
            <v>√</v>
          </cell>
          <cell r="R69" t="str">
            <v>√</v>
          </cell>
        </row>
        <row r="70">
          <cell r="B70" t="str">
            <v>LESM A303</v>
          </cell>
          <cell r="C70" t="str">
            <v>Law Enforcement and Policing in Chinese Societies</v>
          </cell>
          <cell r="D70">
            <v>1</v>
          </cell>
          <cell r="E70">
            <v>5</v>
          </cell>
          <cell r="F70"/>
          <cell r="G70" t="str">
            <v>√</v>
          </cell>
          <cell r="J70" t="str">
            <v>√</v>
          </cell>
          <cell r="M70" t="str">
            <v>√</v>
          </cell>
          <cell r="P70" t="str">
            <v>√</v>
          </cell>
          <cell r="S70" t="str">
            <v>√</v>
          </cell>
        </row>
        <row r="71">
          <cell r="B71" t="str">
            <v>LESM A304</v>
          </cell>
          <cell r="C71" t="str">
            <v>Research Methods in Law Enforcement and Security Studies</v>
          </cell>
          <cell r="D71">
            <v>2</v>
          </cell>
          <cell r="E71">
            <v>10</v>
          </cell>
          <cell r="F71"/>
          <cell r="G71" t="str">
            <v>√</v>
          </cell>
          <cell r="J71" t="str">
            <v>√</v>
          </cell>
          <cell r="M71" t="str">
            <v>√</v>
          </cell>
          <cell r="P71" t="str">
            <v>√</v>
          </cell>
        </row>
        <row r="72">
          <cell r="B72" t="str">
            <v>LESM A305</v>
          </cell>
          <cell r="C72" t="str">
            <v>Major Issues in Criminology and Penology</v>
          </cell>
          <cell r="D72">
            <v>2</v>
          </cell>
          <cell r="E72">
            <v>10</v>
          </cell>
          <cell r="F72" t="str">
            <v>√</v>
          </cell>
          <cell r="I72" t="str">
            <v>√</v>
          </cell>
          <cell r="L72" t="str">
            <v>√</v>
          </cell>
          <cell r="O72" t="str">
            <v>√</v>
          </cell>
          <cell r="R72" t="str">
            <v>√</v>
          </cell>
        </row>
        <row r="73">
          <cell r="B73" t="str">
            <v>POLS A201</v>
          </cell>
          <cell r="C73" t="str">
            <v>Introduction to Political Science</v>
          </cell>
          <cell r="D73">
            <v>2</v>
          </cell>
          <cell r="E73">
            <v>10</v>
          </cell>
          <cell r="F73" t="str">
            <v>√</v>
          </cell>
          <cell r="J73" t="str">
            <v>√</v>
          </cell>
          <cell r="O73" t="str">
            <v>√</v>
          </cell>
        </row>
        <row r="74">
          <cell r="B74" t="str">
            <v>POLS A201C</v>
          </cell>
          <cell r="C74" t="str">
            <v>政治學導論</v>
          </cell>
          <cell r="D74">
            <v>2</v>
          </cell>
          <cell r="E74">
            <v>10</v>
          </cell>
          <cell r="F74"/>
          <cell r="G74" t="str">
            <v>√</v>
          </cell>
          <cell r="L74" t="str">
            <v>√</v>
          </cell>
          <cell r="P74" t="str">
            <v>√</v>
          </cell>
        </row>
        <row r="75">
          <cell r="B75" t="str">
            <v>POLS A211</v>
          </cell>
          <cell r="C75" t="str">
            <v>Government and Politics of Hong Kong</v>
          </cell>
          <cell r="D75">
            <v>2</v>
          </cell>
          <cell r="E75">
            <v>10</v>
          </cell>
          <cell r="F75"/>
          <cell r="G75" t="str">
            <v>√</v>
          </cell>
          <cell r="L75" t="str">
            <v>√</v>
          </cell>
          <cell r="P75" t="str">
            <v>√</v>
          </cell>
        </row>
        <row r="76">
          <cell r="B76" t="str">
            <v>POLS A211C</v>
          </cell>
          <cell r="C76" t="str">
            <v>香港政府及政治</v>
          </cell>
          <cell r="D76">
            <v>2</v>
          </cell>
          <cell r="E76">
            <v>10</v>
          </cell>
          <cell r="F76"/>
          <cell r="I76" t="str">
            <v>√</v>
          </cell>
          <cell r="M76" t="str">
            <v>√</v>
          </cell>
          <cell r="R76" t="str">
            <v>√</v>
          </cell>
        </row>
        <row r="77">
          <cell r="B77" t="str">
            <v>PSYC A227</v>
          </cell>
          <cell r="C77" t="str">
            <v>Positive Psychology</v>
          </cell>
          <cell r="D77">
            <v>2</v>
          </cell>
          <cell r="E77">
            <v>10</v>
          </cell>
          <cell r="F77" t="str">
            <v>√</v>
          </cell>
          <cell r="I77" t="str">
            <v>√</v>
          </cell>
          <cell r="L77" t="str">
            <v>√</v>
          </cell>
          <cell r="O77" t="str">
            <v>√</v>
          </cell>
          <cell r="R77" t="str">
            <v>√</v>
          </cell>
        </row>
        <row r="78">
          <cell r="B78" t="str">
            <v>PSYC A228</v>
          </cell>
          <cell r="C78" t="str">
            <v>Introduction to Psychology</v>
          </cell>
          <cell r="D78">
            <v>2</v>
          </cell>
          <cell r="E78">
            <v>10</v>
          </cell>
          <cell r="F78" t="str">
            <v>√</v>
          </cell>
          <cell r="I78" t="str">
            <v>√</v>
          </cell>
          <cell r="L78" t="str">
            <v>√</v>
          </cell>
          <cell r="O78" t="str">
            <v>√</v>
          </cell>
          <cell r="R78" t="str">
            <v>√</v>
          </cell>
        </row>
        <row r="79">
          <cell r="B79" t="str">
            <v>PSYC A229</v>
          </cell>
          <cell r="C79" t="str">
            <v>Biological Psychology: Theories and Principles</v>
          </cell>
          <cell r="D79">
            <v>2</v>
          </cell>
          <cell r="E79">
            <v>10</v>
          </cell>
          <cell r="F79"/>
          <cell r="G79" t="str">
            <v>√</v>
          </cell>
          <cell r="J79" t="str">
            <v>√</v>
          </cell>
          <cell r="M79" t="str">
            <v>√</v>
          </cell>
          <cell r="P79" t="str">
            <v>√</v>
          </cell>
        </row>
        <row r="80">
          <cell r="B80" t="str">
            <v>PSYC A230</v>
          </cell>
          <cell r="C80" t="str">
            <v>Developmental Psychology</v>
          </cell>
          <cell r="D80">
            <v>2</v>
          </cell>
          <cell r="E80">
            <v>10</v>
          </cell>
          <cell r="F80" t="str">
            <v>√</v>
          </cell>
          <cell r="I80" t="str">
            <v>√</v>
          </cell>
          <cell r="L80" t="str">
            <v>√</v>
          </cell>
          <cell r="O80" t="str">
            <v>√</v>
          </cell>
          <cell r="R80" t="str">
            <v>√</v>
          </cell>
        </row>
        <row r="81">
          <cell r="B81" t="str">
            <v>PSYC A231</v>
          </cell>
          <cell r="C81" t="str">
            <v>Introduction to Counselling Psychology</v>
          </cell>
          <cell r="D81">
            <v>1</v>
          </cell>
          <cell r="E81">
            <v>5</v>
          </cell>
          <cell r="F81"/>
          <cell r="H81" t="str">
            <v>√</v>
          </cell>
          <cell r="K81" t="str">
            <v>√</v>
          </cell>
          <cell r="N81" t="str">
            <v>√</v>
          </cell>
          <cell r="Q81" t="str">
            <v>√</v>
          </cell>
          <cell r="T81" t="str">
            <v>√</v>
          </cell>
        </row>
        <row r="82">
          <cell r="B82" t="str">
            <v>PSYC A232</v>
          </cell>
          <cell r="C82" t="str">
            <v>Introduction to Abnormal Psychology</v>
          </cell>
          <cell r="D82">
            <v>1</v>
          </cell>
          <cell r="E82">
            <v>5</v>
          </cell>
          <cell r="F82"/>
          <cell r="H82" t="str">
            <v>√</v>
          </cell>
          <cell r="K82" t="str">
            <v>√</v>
          </cell>
          <cell r="N82" t="str">
            <v>√</v>
          </cell>
          <cell r="Q82" t="str">
            <v>√</v>
          </cell>
          <cell r="T82" t="str">
            <v>√</v>
          </cell>
        </row>
        <row r="83">
          <cell r="B83" t="str">
            <v>PSYC A318</v>
          </cell>
          <cell r="C83" t="str">
            <v>History of Psychology</v>
          </cell>
          <cell r="D83">
            <v>2</v>
          </cell>
          <cell r="E83">
            <v>10</v>
          </cell>
          <cell r="F83"/>
          <cell r="G83" t="str">
            <v>√</v>
          </cell>
          <cell r="J83" t="str">
            <v>√</v>
          </cell>
          <cell r="M83" t="str">
            <v>√</v>
          </cell>
          <cell r="P83" t="str">
            <v>√</v>
          </cell>
        </row>
        <row r="84">
          <cell r="B84" t="str">
            <v>PSYC A319</v>
          </cell>
          <cell r="C84" t="str">
            <v>Theories of Personality Psychology</v>
          </cell>
          <cell r="D84">
            <v>2</v>
          </cell>
          <cell r="E84">
            <v>10</v>
          </cell>
          <cell r="F84" t="str">
            <v>√</v>
          </cell>
          <cell r="I84" t="str">
            <v>√</v>
          </cell>
          <cell r="L84" t="str">
            <v>√</v>
          </cell>
          <cell r="O84" t="str">
            <v>√</v>
          </cell>
          <cell r="R84" t="str">
            <v>√</v>
          </cell>
        </row>
        <row r="85">
          <cell r="B85" t="str">
            <v>PSYC A320</v>
          </cell>
          <cell r="C85" t="str">
            <v>Cognitive Psychology: Theories and Applications</v>
          </cell>
          <cell r="D85">
            <v>2</v>
          </cell>
          <cell r="E85">
            <v>10</v>
          </cell>
          <cell r="F85" t="str">
            <v>√</v>
          </cell>
          <cell r="I85" t="str">
            <v>√</v>
          </cell>
          <cell r="L85" t="str">
            <v>√</v>
          </cell>
          <cell r="O85" t="str">
            <v>√</v>
          </cell>
          <cell r="R85" t="str">
            <v>√</v>
          </cell>
        </row>
        <row r="86">
          <cell r="B86" t="str">
            <v>PSYC A321</v>
          </cell>
          <cell r="C86" t="str">
            <v>Social Psychology: Theories and Applications</v>
          </cell>
          <cell r="D86">
            <v>2</v>
          </cell>
          <cell r="E86">
            <v>20</v>
          </cell>
          <cell r="F86"/>
          <cell r="G86" t="str">
            <v>√</v>
          </cell>
          <cell r="J86" t="str">
            <v>√</v>
          </cell>
          <cell r="M86" t="str">
            <v>√</v>
          </cell>
          <cell r="P86" t="str">
            <v>√</v>
          </cell>
        </row>
        <row r="87">
          <cell r="B87" t="str">
            <v>PTH A200C</v>
          </cell>
          <cell r="C87" t="str">
            <v>普通話II</v>
          </cell>
          <cell r="D87">
            <v>2</v>
          </cell>
          <cell r="E87">
            <v>10</v>
          </cell>
          <cell r="F87" t="str">
            <v>√</v>
          </cell>
          <cell r="I87" t="str">
            <v>√</v>
          </cell>
          <cell r="L87" t="str">
            <v>√</v>
          </cell>
          <cell r="O87" t="str">
            <v>√</v>
          </cell>
          <cell r="R87" t="str">
            <v>√</v>
          </cell>
        </row>
        <row r="88">
          <cell r="B88" t="str">
            <v>PUAD A202</v>
          </cell>
          <cell r="C88" t="str">
            <v>Introduction to Public Administration</v>
          </cell>
          <cell r="D88">
            <v>1</v>
          </cell>
          <cell r="E88">
            <v>5</v>
          </cell>
          <cell r="F88"/>
          <cell r="G88" t="str">
            <v>√</v>
          </cell>
          <cell r="J88" t="str">
            <v>√</v>
          </cell>
          <cell r="M88" t="str">
            <v>√</v>
          </cell>
          <cell r="P88" t="str">
            <v>√</v>
          </cell>
          <cell r="S88" t="str">
            <v>√</v>
          </cell>
        </row>
        <row r="89">
          <cell r="B89" t="str">
            <v>PUAD A203</v>
          </cell>
          <cell r="C89" t="str">
            <v>Introduction to Public Policy</v>
          </cell>
          <cell r="D89">
            <v>1</v>
          </cell>
          <cell r="E89">
            <v>5</v>
          </cell>
          <cell r="F89" t="str">
            <v>√</v>
          </cell>
          <cell r="I89" t="str">
            <v>√</v>
          </cell>
          <cell r="L89" t="str">
            <v>√</v>
          </cell>
          <cell r="O89" t="str">
            <v>√</v>
          </cell>
          <cell r="R89" t="str">
            <v>√</v>
          </cell>
        </row>
        <row r="90">
          <cell r="B90" t="str">
            <v>PUAD A301</v>
          </cell>
          <cell r="C90" t="str">
            <v>Public Sector Management in Hong Kong</v>
          </cell>
          <cell r="D90">
            <v>2</v>
          </cell>
          <cell r="E90">
            <v>10</v>
          </cell>
          <cell r="F90" t="str">
            <v>√</v>
          </cell>
          <cell r="I90" t="str">
            <v>√</v>
          </cell>
          <cell r="L90" t="str">
            <v>√</v>
          </cell>
          <cell r="O90" t="str">
            <v>√</v>
          </cell>
          <cell r="R90" t="str">
            <v>√</v>
          </cell>
        </row>
        <row r="91">
          <cell r="B91" t="str">
            <v>PUAD A302</v>
          </cell>
          <cell r="C91" t="str">
            <v>Government and Business</v>
          </cell>
          <cell r="D91">
            <v>2</v>
          </cell>
          <cell r="E91">
            <v>10</v>
          </cell>
          <cell r="F91" t="str">
            <v>√</v>
          </cell>
          <cell r="J91" t="str">
            <v>√</v>
          </cell>
          <cell r="O91" t="str">
            <v>√</v>
          </cell>
        </row>
        <row r="92">
          <cell r="B92" t="str">
            <v>PUAD A303</v>
          </cell>
          <cell r="C92" t="str">
            <v>Current Issues in Public Sector Management</v>
          </cell>
          <cell r="D92">
            <v>2</v>
          </cell>
          <cell r="E92">
            <v>10</v>
          </cell>
          <cell r="F92"/>
          <cell r="I92" t="str">
            <v>√</v>
          </cell>
          <cell r="M92" t="str">
            <v>√</v>
          </cell>
          <cell r="R92" t="str">
            <v>√</v>
          </cell>
        </row>
        <row r="93">
          <cell r="B93" t="str">
            <v>SOCI A202</v>
          </cell>
          <cell r="C93" t="str">
            <v>Hong Kong Society</v>
          </cell>
          <cell r="D93">
            <v>2</v>
          </cell>
          <cell r="E93">
            <v>10</v>
          </cell>
          <cell r="F93"/>
          <cell r="G93" t="str">
            <v>√</v>
          </cell>
          <cell r="M93" t="str">
            <v>√</v>
          </cell>
        </row>
        <row r="94">
          <cell r="B94" t="str">
            <v>SOCI A202C</v>
          </cell>
          <cell r="C94" t="str">
            <v>香港社會</v>
          </cell>
          <cell r="D94">
            <v>2</v>
          </cell>
          <cell r="E94">
            <v>10</v>
          </cell>
          <cell r="F94"/>
          <cell r="J94" t="str">
            <v>√</v>
          </cell>
          <cell r="P94" t="str">
            <v>√</v>
          </cell>
        </row>
        <row r="95">
          <cell r="B95" t="str">
            <v>SOCI A208</v>
          </cell>
          <cell r="C95" t="str">
            <v>Welfare, Crime and Society</v>
          </cell>
          <cell r="D95">
            <v>2</v>
          </cell>
          <cell r="E95">
            <v>20</v>
          </cell>
          <cell r="F95" t="str">
            <v>√</v>
          </cell>
          <cell r="I95" t="str">
            <v>√</v>
          </cell>
          <cell r="L95" t="str">
            <v>√</v>
          </cell>
          <cell r="O95" t="str">
            <v>√</v>
          </cell>
          <cell r="R95" t="str">
            <v>√</v>
          </cell>
        </row>
        <row r="96">
          <cell r="B96" t="str">
            <v>SOSC A112</v>
          </cell>
          <cell r="C96" t="str">
            <v>Understanding Economics and Politics</v>
          </cell>
          <cell r="D96">
            <v>2</v>
          </cell>
          <cell r="E96">
            <v>10</v>
          </cell>
          <cell r="F96" t="str">
            <v>√</v>
          </cell>
          <cell r="I96" t="str">
            <v>√</v>
          </cell>
          <cell r="L96" t="str">
            <v>√</v>
          </cell>
          <cell r="O96" t="str">
            <v>√</v>
          </cell>
          <cell r="R96" t="str">
            <v>√</v>
          </cell>
        </row>
        <row r="97">
          <cell r="B97" t="str">
            <v>SOSC A112C</v>
          </cell>
          <cell r="C97" t="str">
            <v>社會科學基礎課程：經濟學與政治學</v>
          </cell>
          <cell r="D97">
            <v>2</v>
          </cell>
          <cell r="E97">
            <v>10</v>
          </cell>
          <cell r="F97" t="str">
            <v>√</v>
          </cell>
          <cell r="I97" t="str">
            <v>√</v>
          </cell>
          <cell r="L97" t="str">
            <v>√</v>
          </cell>
          <cell r="O97" t="str">
            <v>√</v>
          </cell>
          <cell r="R97" t="str">
            <v>√</v>
          </cell>
        </row>
        <row r="98">
          <cell r="B98" t="str">
            <v>SOSC A121</v>
          </cell>
          <cell r="C98" t="str">
            <v>Psychology for Everyday Life</v>
          </cell>
          <cell r="D98">
            <v>1</v>
          </cell>
          <cell r="E98">
            <v>5</v>
          </cell>
          <cell r="F98" t="str">
            <v>√</v>
          </cell>
          <cell r="I98" t="str">
            <v>√</v>
          </cell>
          <cell r="L98" t="str">
            <v>√</v>
          </cell>
          <cell r="O98" t="str">
            <v>√</v>
          </cell>
          <cell r="R98" t="str">
            <v>√</v>
          </cell>
        </row>
        <row r="99">
          <cell r="B99" t="str">
            <v>SOSC A121C</v>
          </cell>
          <cell r="C99" t="str">
            <v>社會科學基礎課程：心理學</v>
          </cell>
          <cell r="D99">
            <v>1</v>
          </cell>
          <cell r="E99">
            <v>5</v>
          </cell>
          <cell r="F99"/>
          <cell r="G99" t="str">
            <v>√</v>
          </cell>
          <cell r="J99" t="str">
            <v>√</v>
          </cell>
          <cell r="M99" t="str">
            <v>√</v>
          </cell>
          <cell r="P99" t="str">
            <v>√</v>
          </cell>
          <cell r="S99" t="str">
            <v>√</v>
          </cell>
        </row>
        <row r="100">
          <cell r="B100" t="str">
            <v>SOSC A122</v>
          </cell>
          <cell r="C100" t="str">
            <v>Understanding Sociology</v>
          </cell>
          <cell r="D100">
            <v>1</v>
          </cell>
          <cell r="E100">
            <v>5</v>
          </cell>
          <cell r="F100" t="str">
            <v>√</v>
          </cell>
          <cell r="I100" t="str">
            <v>√</v>
          </cell>
          <cell r="L100" t="str">
            <v>√</v>
          </cell>
          <cell r="O100" t="str">
            <v>√</v>
          </cell>
          <cell r="R100" t="str">
            <v>√</v>
          </cell>
        </row>
        <row r="101">
          <cell r="B101" t="str">
            <v>SOSC A122C</v>
          </cell>
          <cell r="C101" t="str">
            <v>社會科學基礎課程：社會學</v>
          </cell>
          <cell r="D101">
            <v>1</v>
          </cell>
          <cell r="E101">
            <v>5</v>
          </cell>
          <cell r="F101" t="str">
            <v>√</v>
          </cell>
          <cell r="I101" t="str">
            <v>√</v>
          </cell>
          <cell r="L101" t="str">
            <v>√</v>
          </cell>
          <cell r="O101" t="str">
            <v>√</v>
          </cell>
          <cell r="R101" t="str">
            <v>√</v>
          </cell>
        </row>
        <row r="102">
          <cell r="B102" t="str">
            <v>SOSC A313</v>
          </cell>
          <cell r="C102" t="str">
            <v>Research Methods in Social Sciences</v>
          </cell>
          <cell r="D102">
            <v>2</v>
          </cell>
          <cell r="E102">
            <v>20</v>
          </cell>
          <cell r="F102"/>
          <cell r="G102" t="str">
            <v>√</v>
          </cell>
          <cell r="L102" t="str">
            <v>√</v>
          </cell>
          <cell r="P102" t="str">
            <v>√</v>
          </cell>
        </row>
        <row r="103">
          <cell r="B103" t="str">
            <v>SOSC A313C</v>
          </cell>
          <cell r="C103" t="str">
            <v>社會科學研究方法</v>
          </cell>
          <cell r="D103">
            <v>2</v>
          </cell>
          <cell r="E103">
            <v>20</v>
          </cell>
          <cell r="F103"/>
          <cell r="I103" t="str">
            <v>√</v>
          </cell>
          <cell r="M103" t="str">
            <v>√</v>
          </cell>
          <cell r="R103" t="str">
            <v>√</v>
          </cell>
        </row>
        <row r="104">
          <cell r="B104" t="str">
            <v>TRAN A251C</v>
          </cell>
          <cell r="C104" t="str">
            <v>翻譯導論</v>
          </cell>
          <cell r="D104">
            <v>2</v>
          </cell>
          <cell r="E104">
            <v>10</v>
          </cell>
          <cell r="F104" t="str">
            <v>√</v>
          </cell>
          <cell r="I104" t="str">
            <v>√</v>
          </cell>
          <cell r="L104" t="str">
            <v>√</v>
          </cell>
          <cell r="O104" t="str">
            <v>√</v>
          </cell>
          <cell r="R104" t="str">
            <v>√</v>
          </cell>
        </row>
        <row r="105">
          <cell r="B105" t="str">
            <v>TRAN A252C</v>
          </cell>
          <cell r="C105" t="str">
            <v>翻譯語言研究</v>
          </cell>
          <cell r="D105">
            <v>2</v>
          </cell>
          <cell r="E105">
            <v>10</v>
          </cell>
          <cell r="F105"/>
          <cell r="G105" t="str">
            <v>√</v>
          </cell>
          <cell r="J105" t="str">
            <v>√</v>
          </cell>
          <cell r="M105" t="str">
            <v>√</v>
          </cell>
          <cell r="P105" t="str">
            <v>√</v>
          </cell>
        </row>
        <row r="106">
          <cell r="B106" t="str">
            <v>TRAN A253C</v>
          </cell>
          <cell r="C106" t="str">
            <v>譯文研究</v>
          </cell>
          <cell r="D106">
            <v>1</v>
          </cell>
          <cell r="E106">
            <v>5</v>
          </cell>
          <cell r="F106"/>
          <cell r="G106" t="str">
            <v>√</v>
          </cell>
          <cell r="J106" t="str">
            <v>√</v>
          </cell>
          <cell r="M106" t="str">
            <v>√</v>
          </cell>
          <cell r="P106" t="str">
            <v>√</v>
          </cell>
          <cell r="S106" t="str">
            <v>√</v>
          </cell>
        </row>
        <row r="107">
          <cell r="B107" t="str">
            <v>TRAN A254C</v>
          </cell>
          <cell r="C107" t="str">
            <v>傳譯基礎</v>
          </cell>
          <cell r="D107">
            <v>1</v>
          </cell>
          <cell r="E107">
            <v>5</v>
          </cell>
          <cell r="F107"/>
          <cell r="G107" t="str">
            <v>√</v>
          </cell>
          <cell r="J107" t="str">
            <v>√</v>
          </cell>
          <cell r="M107" t="str">
            <v>√</v>
          </cell>
          <cell r="P107" t="str">
            <v>√</v>
          </cell>
          <cell r="S107" t="str">
            <v>√</v>
          </cell>
        </row>
        <row r="108">
          <cell r="B108" t="str">
            <v>TRAN A335</v>
          </cell>
          <cell r="C108" t="str">
            <v>Culture and Translation</v>
          </cell>
          <cell r="D108">
            <v>2</v>
          </cell>
          <cell r="E108">
            <v>10</v>
          </cell>
          <cell r="F108"/>
          <cell r="G108" t="str">
            <v>√</v>
          </cell>
          <cell r="L108" t="str">
            <v>√</v>
          </cell>
          <cell r="P108" t="str">
            <v>√</v>
          </cell>
        </row>
        <row r="109">
          <cell r="B109" t="str">
            <v>TRAN A351C</v>
          </cell>
          <cell r="C109" t="str">
            <v>實用翻譯1（法律及商業）</v>
          </cell>
          <cell r="D109">
            <v>2</v>
          </cell>
          <cell r="E109">
            <v>10</v>
          </cell>
          <cell r="F109" t="str">
            <v>√</v>
          </cell>
          <cell r="I109" t="str">
            <v>√</v>
          </cell>
          <cell r="L109" t="str">
            <v>√</v>
          </cell>
          <cell r="O109" t="str">
            <v>√</v>
          </cell>
          <cell r="R109" t="str">
            <v>√</v>
          </cell>
        </row>
        <row r="110">
          <cell r="B110" t="str">
            <v>TRAN A352C</v>
          </cell>
          <cell r="C110" t="str">
            <v>實用翻譯2（公共行政及傳播媒介）</v>
          </cell>
          <cell r="D110">
            <v>2</v>
          </cell>
          <cell r="E110">
            <v>10</v>
          </cell>
          <cell r="F110" t="str">
            <v>√</v>
          </cell>
          <cell r="I110" t="str">
            <v>√</v>
          </cell>
          <cell r="L110" t="str">
            <v>√</v>
          </cell>
          <cell r="O110" t="str">
            <v>√</v>
          </cell>
          <cell r="R110" t="str">
            <v>√</v>
          </cell>
        </row>
        <row r="111">
          <cell r="B111" t="str">
            <v>TRAN A354C</v>
          </cell>
          <cell r="C111" t="str">
            <v>高級傳譯</v>
          </cell>
          <cell r="D111">
            <v>2</v>
          </cell>
          <cell r="E111">
            <v>10</v>
          </cell>
          <cell r="F111"/>
          <cell r="G111" t="str">
            <v>√</v>
          </cell>
          <cell r="L111" t="str">
            <v>√</v>
          </cell>
          <cell r="P111" t="str">
            <v>√</v>
          </cell>
        </row>
        <row r="112">
          <cell r="B112" t="str">
            <v>TRAN A453C</v>
          </cell>
          <cell r="C112" t="str">
            <v>翻譯專題研究</v>
          </cell>
          <cell r="D112">
            <v>2</v>
          </cell>
          <cell r="E112">
            <v>10</v>
          </cell>
          <cell r="F112"/>
          <cell r="I112" t="str">
            <v>√</v>
          </cell>
          <cell r="M112" t="str">
            <v>√</v>
          </cell>
          <cell r="R112" t="str">
            <v>√</v>
          </cell>
        </row>
        <row r="113">
          <cell r="B113" t="str">
            <v>ACT B210</v>
          </cell>
          <cell r="C113" t="str">
            <v>Introduction to Accounting</v>
          </cell>
          <cell r="D113">
            <v>2</v>
          </cell>
          <cell r="E113">
            <v>10</v>
          </cell>
          <cell r="F113" t="str">
            <v>√</v>
          </cell>
          <cell r="I113" t="str">
            <v>√</v>
          </cell>
          <cell r="L113" t="str">
            <v>√</v>
          </cell>
          <cell r="O113" t="str">
            <v>√</v>
          </cell>
        </row>
        <row r="114">
          <cell r="B114" t="str">
            <v>ACT B311</v>
          </cell>
          <cell r="C114" t="str">
            <v>Financial Accounting</v>
          </cell>
          <cell r="D114">
            <v>1</v>
          </cell>
          <cell r="E114">
            <v>5</v>
          </cell>
          <cell r="J114" t="str">
            <v>√</v>
          </cell>
          <cell r="P114" t="str">
            <v>√</v>
          </cell>
        </row>
        <row r="115">
          <cell r="B115" t="str">
            <v>BIS B123</v>
          </cell>
          <cell r="C115" t="str">
            <v>Business Computing Applications</v>
          </cell>
          <cell r="D115">
            <v>1</v>
          </cell>
          <cell r="E115">
            <v>5</v>
          </cell>
          <cell r="F115" t="str">
            <v>√</v>
          </cell>
          <cell r="G115" t="str">
            <v>√</v>
          </cell>
          <cell r="I115" t="str">
            <v>√</v>
          </cell>
          <cell r="J115" t="str">
            <v>√</v>
          </cell>
          <cell r="L115" t="str">
            <v>√</v>
          </cell>
          <cell r="M115" t="str">
            <v>√</v>
          </cell>
          <cell r="O115" t="str">
            <v>√</v>
          </cell>
          <cell r="R115" t="str">
            <v>√</v>
          </cell>
        </row>
        <row r="116">
          <cell r="B116" t="str">
            <v>BUS B273</v>
          </cell>
          <cell r="C116" t="str">
            <v>Quantitative Analysis for Business</v>
          </cell>
          <cell r="D116">
            <v>2</v>
          </cell>
          <cell r="E116">
            <v>10</v>
          </cell>
          <cell r="F116" t="str">
            <v>√</v>
          </cell>
          <cell r="I116" t="str">
            <v>√</v>
          </cell>
          <cell r="L116" t="str">
            <v>√</v>
          </cell>
          <cell r="O116" t="str">
            <v>√</v>
          </cell>
          <cell r="R116" t="str">
            <v>√</v>
          </cell>
        </row>
        <row r="117">
          <cell r="B117" t="str">
            <v>FIN B388</v>
          </cell>
          <cell r="C117" t="str">
            <v>Banking systems</v>
          </cell>
          <cell r="D117">
            <v>1</v>
          </cell>
          <cell r="E117">
            <v>5</v>
          </cell>
          <cell r="J117" t="str">
            <v>√</v>
          </cell>
          <cell r="P117" t="str">
            <v>√</v>
          </cell>
        </row>
        <row r="118">
          <cell r="B118" t="str">
            <v>FIN B389</v>
          </cell>
          <cell r="C118" t="str">
            <v>Financial Markets</v>
          </cell>
          <cell r="D118">
            <v>1</v>
          </cell>
          <cell r="E118">
            <v>5</v>
          </cell>
          <cell r="F118" t="str">
            <v>√</v>
          </cell>
          <cell r="L118" t="str">
            <v>√</v>
          </cell>
          <cell r="R118" t="str">
            <v>√</v>
          </cell>
        </row>
        <row r="119">
          <cell r="B119" t="str">
            <v>IB B390</v>
          </cell>
          <cell r="C119" t="str">
            <v>International Business Management</v>
          </cell>
          <cell r="D119">
            <v>2</v>
          </cell>
          <cell r="E119">
            <v>10</v>
          </cell>
          <cell r="F119" t="str">
            <v>√</v>
          </cell>
          <cell r="I119" t="str">
            <v>√</v>
          </cell>
          <cell r="O119" t="str">
            <v>√</v>
          </cell>
        </row>
        <row r="120">
          <cell r="B120" t="str">
            <v>IB B396</v>
          </cell>
          <cell r="C120" t="str">
            <v>Asia Pacific Issues in Management</v>
          </cell>
          <cell r="D120">
            <v>1</v>
          </cell>
          <cell r="E120">
            <v>5</v>
          </cell>
          <cell r="F120" t="str">
            <v>√</v>
          </cell>
          <cell r="I120" t="str">
            <v>√</v>
          </cell>
          <cell r="L120" t="str">
            <v>√</v>
          </cell>
          <cell r="O120" t="str">
            <v>√</v>
          </cell>
        </row>
        <row r="121">
          <cell r="B121" t="str">
            <v>IB B397</v>
          </cell>
          <cell r="C121" t="str">
            <v>Global Issues in Management</v>
          </cell>
          <cell r="D121">
            <v>1</v>
          </cell>
          <cell r="E121">
            <v>5</v>
          </cell>
          <cell r="G121" t="str">
            <v>√</v>
          </cell>
          <cell r="J121" t="str">
            <v>√</v>
          </cell>
          <cell r="M121" t="str">
            <v>√</v>
          </cell>
          <cell r="P121" t="str">
            <v>√</v>
          </cell>
        </row>
        <row r="122">
          <cell r="B122" t="str">
            <v>MGT B240</v>
          </cell>
          <cell r="C122" t="str">
            <v>Principles and Practices of Management</v>
          </cell>
          <cell r="D122">
            <v>1</v>
          </cell>
          <cell r="E122">
            <v>5</v>
          </cell>
          <cell r="F122" t="str">
            <v>√</v>
          </cell>
          <cell r="G122" t="str">
            <v>√</v>
          </cell>
          <cell r="I122" t="str">
            <v>√</v>
          </cell>
          <cell r="J122" t="str">
            <v>√</v>
          </cell>
          <cell r="L122" t="str">
            <v>√</v>
          </cell>
          <cell r="M122" t="str">
            <v>√</v>
          </cell>
          <cell r="P122" t="str">
            <v>√</v>
          </cell>
          <cell r="S122" t="str">
            <v>√</v>
          </cell>
        </row>
        <row r="123">
          <cell r="B123" t="str">
            <v>MGT B240C</v>
          </cell>
          <cell r="C123" t="str">
            <v>管理原理與實務</v>
          </cell>
          <cell r="D123">
            <v>1</v>
          </cell>
          <cell r="E123">
            <v>5</v>
          </cell>
          <cell r="F123" t="str">
            <v>√</v>
          </cell>
          <cell r="I123" t="str">
            <v>√</v>
          </cell>
          <cell r="L123" t="str">
            <v>√</v>
          </cell>
          <cell r="O123" t="str">
            <v>√</v>
          </cell>
          <cell r="R123" t="str">
            <v>√</v>
          </cell>
        </row>
        <row r="124">
          <cell r="B124" t="str">
            <v>MGT B347</v>
          </cell>
          <cell r="C124" t="str">
            <v>Managing People and Organizations</v>
          </cell>
          <cell r="D124">
            <v>2</v>
          </cell>
          <cell r="E124">
            <v>10</v>
          </cell>
          <cell r="F124" t="str">
            <v>√</v>
          </cell>
          <cell r="I124" t="str">
            <v>√</v>
          </cell>
          <cell r="L124" t="str">
            <v>√</v>
          </cell>
          <cell r="O124" t="str">
            <v>√</v>
          </cell>
          <cell r="R124" t="str">
            <v>√</v>
          </cell>
        </row>
        <row r="125">
          <cell r="B125" t="str">
            <v>MGT B440</v>
          </cell>
          <cell r="C125" t="str">
            <v>Strategic Management of Human Resources</v>
          </cell>
          <cell r="D125">
            <v>2</v>
          </cell>
          <cell r="E125">
            <v>10</v>
          </cell>
          <cell r="F125" t="str">
            <v>√</v>
          </cell>
          <cell r="I125" t="str">
            <v>√</v>
          </cell>
          <cell r="L125" t="str">
            <v>√</v>
          </cell>
          <cell r="O125" t="str">
            <v>√</v>
          </cell>
          <cell r="R125" t="str">
            <v>√</v>
          </cell>
        </row>
        <row r="126">
          <cell r="B126" t="str">
            <v>MKT B250</v>
          </cell>
          <cell r="C126" t="str">
            <v>Introduction to Marketing</v>
          </cell>
          <cell r="D126">
            <v>1</v>
          </cell>
          <cell r="E126">
            <v>5</v>
          </cell>
          <cell r="F126" t="str">
            <v>√</v>
          </cell>
          <cell r="H126" t="str">
            <v>√</v>
          </cell>
          <cell r="I126" t="str">
            <v>√</v>
          </cell>
          <cell r="K126" t="str">
            <v>√</v>
          </cell>
          <cell r="N126" t="str">
            <v>√</v>
          </cell>
          <cell r="Q126" t="str">
            <v>√</v>
          </cell>
        </row>
        <row r="127">
          <cell r="B127" t="str">
            <v>MKT B250C</v>
          </cell>
          <cell r="C127" t="str">
            <v>市場學導論</v>
          </cell>
          <cell r="D127">
            <v>1</v>
          </cell>
          <cell r="E127">
            <v>5</v>
          </cell>
          <cell r="F127" t="str">
            <v>√</v>
          </cell>
          <cell r="I127" t="str">
            <v>√</v>
          </cell>
          <cell r="L127" t="str">
            <v>√</v>
          </cell>
          <cell r="O127" t="str">
            <v>√</v>
          </cell>
        </row>
        <row r="128">
          <cell r="B128" t="str">
            <v>MATH S122</v>
          </cell>
          <cell r="C128" t="str">
            <v>A Foundation in Applied Mathematics</v>
          </cell>
          <cell r="D128">
            <v>2</v>
          </cell>
          <cell r="E128">
            <v>10</v>
          </cell>
          <cell r="F128" t="str">
            <v>√</v>
          </cell>
          <cell r="I128" t="str">
            <v>√</v>
          </cell>
          <cell r="L128" t="str">
            <v>√</v>
          </cell>
          <cell r="O128" t="str">
            <v>√</v>
          </cell>
          <cell r="R128" t="str">
            <v>√</v>
          </cell>
        </row>
        <row r="129">
          <cell r="B129" t="str">
            <v>IT E150</v>
          </cell>
          <cell r="C129" t="str">
            <v>Microcomputing for Learning</v>
          </cell>
          <cell r="D129">
            <v>1</v>
          </cell>
          <cell r="E129">
            <v>5</v>
          </cell>
          <cell r="F129" t="str">
            <v>√</v>
          </cell>
          <cell r="I129" t="str">
            <v>√</v>
          </cell>
          <cell r="L129" t="str">
            <v>√</v>
          </cell>
          <cell r="O129" t="str">
            <v>√</v>
          </cell>
          <cell r="R129" t="str">
            <v>√</v>
          </cell>
        </row>
        <row r="130">
          <cell r="B130" t="str">
            <v>STAT S242</v>
          </cell>
          <cell r="C130" t="str">
            <v>Statistics in Society</v>
          </cell>
          <cell r="D130">
            <v>2</v>
          </cell>
          <cell r="E130">
            <v>10</v>
          </cell>
          <cell r="F130" t="str">
            <v>√</v>
          </cell>
          <cell r="I130" t="str">
            <v>√</v>
          </cell>
          <cell r="L130" t="str">
            <v>√</v>
          </cell>
        </row>
        <row r="131">
          <cell r="B131" t="str">
            <v>FIN B280</v>
          </cell>
          <cell r="C131" t="str">
            <v>Introduction to Financial Management</v>
          </cell>
          <cell r="D131">
            <v>1</v>
          </cell>
          <cell r="E131">
            <v>5</v>
          </cell>
          <cell r="G131" t="str">
            <v>√</v>
          </cell>
          <cell r="I131" t="str">
            <v>√</v>
          </cell>
          <cell r="L131" t="str">
            <v>√</v>
          </cell>
          <cell r="O131" t="str">
            <v>√</v>
          </cell>
        </row>
        <row r="132">
          <cell r="B132" t="str">
            <v>FIN B385</v>
          </cell>
          <cell r="C132" t="str">
            <v>Investment Management</v>
          </cell>
          <cell r="D132">
            <v>1</v>
          </cell>
          <cell r="E132">
            <v>5</v>
          </cell>
          <cell r="G132" t="str">
            <v>√</v>
          </cell>
          <cell r="M132" t="str">
            <v>√</v>
          </cell>
        </row>
        <row r="133">
          <cell r="B133" t="str">
            <v>FIN B386</v>
          </cell>
          <cell r="C133" t="str">
            <v xml:space="preserve">Financial Decision Making </v>
          </cell>
          <cell r="D133">
            <v>1</v>
          </cell>
          <cell r="E133">
            <v>5</v>
          </cell>
          <cell r="I133" t="str">
            <v>√</v>
          </cell>
          <cell r="O133" t="str">
            <v>√</v>
          </cell>
          <cell r="R133" t="str">
            <v>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1796875" customWidth="1"/>
  </cols>
  <sheetData>
    <row r="1" spans="1:9" ht="17.149999999999999" customHeight="1">
      <c r="B1" t="s">
        <v>16</v>
      </c>
    </row>
    <row r="2" spans="1:9" ht="31">
      <c r="B2" s="3" t="s">
        <v>13</v>
      </c>
      <c r="C2" s="2" t="s">
        <v>14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17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12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11" ht="24.65" customHeight="1">
      <c r="A1" s="20"/>
      <c r="B1" s="53" t="s">
        <v>9</v>
      </c>
      <c r="C1" s="20"/>
      <c r="D1" s="20"/>
      <c r="E1" s="20"/>
      <c r="F1" s="20"/>
      <c r="G1" s="20"/>
      <c r="H1" s="20"/>
      <c r="I1" s="20"/>
      <c r="J1" s="20"/>
    </row>
    <row r="2" spans="1:11" ht="58">
      <c r="A2" s="20"/>
      <c r="B2" s="35"/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10</v>
      </c>
      <c r="I2" s="35" t="s">
        <v>11</v>
      </c>
      <c r="J2" s="36" t="s">
        <v>8</v>
      </c>
      <c r="K2" s="72" t="s">
        <v>32</v>
      </c>
    </row>
    <row r="3" spans="1:11">
      <c r="A3" s="20"/>
      <c r="B3" s="71" t="s">
        <v>36</v>
      </c>
      <c r="C3" s="38"/>
      <c r="D3" s="38"/>
      <c r="E3" s="38"/>
      <c r="F3" s="38"/>
      <c r="G3" s="38"/>
      <c r="H3" s="38"/>
      <c r="I3" s="38"/>
      <c r="J3" s="39"/>
      <c r="K3" s="1"/>
    </row>
    <row r="4" spans="1:11" ht="14.5" customHeight="1">
      <c r="A4" s="20"/>
      <c r="B4" s="232" t="s">
        <v>5</v>
      </c>
      <c r="C4" s="40" t="s">
        <v>38</v>
      </c>
      <c r="D4" s="40" t="s">
        <v>39</v>
      </c>
      <c r="E4" s="41">
        <v>1</v>
      </c>
      <c r="F4" s="41">
        <v>5</v>
      </c>
      <c r="G4" s="41">
        <v>5</v>
      </c>
      <c r="H4" s="41"/>
      <c r="I4" s="41"/>
      <c r="J4" s="31"/>
      <c r="K4" s="1" t="s">
        <v>84</v>
      </c>
    </row>
    <row r="5" spans="1:11">
      <c r="A5" s="20"/>
      <c r="B5" s="233"/>
      <c r="C5" s="26" t="s">
        <v>33</v>
      </c>
      <c r="D5" s="26" t="s">
        <v>29</v>
      </c>
      <c r="E5" s="42">
        <v>1</v>
      </c>
      <c r="F5" s="42">
        <v>5</v>
      </c>
      <c r="G5" s="42">
        <v>5</v>
      </c>
      <c r="H5" s="42"/>
      <c r="I5" s="42"/>
      <c r="J5" s="25"/>
      <c r="K5" s="1" t="s">
        <v>84</v>
      </c>
    </row>
    <row r="6" spans="1:11">
      <c r="A6" s="20"/>
      <c r="B6" s="233"/>
      <c r="C6" s="62" t="s">
        <v>44</v>
      </c>
      <c r="D6" s="63" t="s">
        <v>45</v>
      </c>
      <c r="E6" s="64">
        <v>2</v>
      </c>
      <c r="F6" s="64">
        <v>10</v>
      </c>
      <c r="G6" s="64">
        <v>5</v>
      </c>
      <c r="H6" s="43"/>
      <c r="I6" s="43"/>
      <c r="J6" s="25"/>
      <c r="K6" s="1" t="s">
        <v>84</v>
      </c>
    </row>
    <row r="7" spans="1:11">
      <c r="A7" s="20"/>
      <c r="B7" s="233"/>
      <c r="C7" s="44"/>
      <c r="D7" s="44"/>
      <c r="E7" s="43"/>
      <c r="F7" s="43"/>
      <c r="G7" s="43"/>
      <c r="H7" s="43">
        <f>SUM(F4:F7)</f>
        <v>20</v>
      </c>
      <c r="I7" s="43">
        <f>SUM(G4:G7)</f>
        <v>15</v>
      </c>
      <c r="J7" s="25"/>
      <c r="K7" s="1"/>
    </row>
    <row r="8" spans="1:11">
      <c r="A8" s="20"/>
      <c r="B8" s="234" t="s">
        <v>6</v>
      </c>
      <c r="C8" s="21"/>
      <c r="D8" s="44" t="s">
        <v>34</v>
      </c>
      <c r="E8" s="73"/>
      <c r="F8" s="73"/>
      <c r="G8" s="43">
        <v>5</v>
      </c>
      <c r="H8" s="43"/>
      <c r="I8" s="43"/>
      <c r="J8" s="74"/>
      <c r="K8" s="75"/>
    </row>
    <row r="9" spans="1:11">
      <c r="A9" s="20"/>
      <c r="B9" s="234"/>
      <c r="C9" s="40" t="s">
        <v>41</v>
      </c>
      <c r="D9" s="40" t="s">
        <v>40</v>
      </c>
      <c r="E9" s="41">
        <v>1</v>
      </c>
      <c r="F9" s="41">
        <v>5</v>
      </c>
      <c r="G9" s="41">
        <v>5</v>
      </c>
      <c r="H9" s="42"/>
      <c r="I9" s="42"/>
      <c r="J9" s="25"/>
      <c r="K9" s="1" t="s">
        <v>84</v>
      </c>
    </row>
    <row r="10" spans="1:11">
      <c r="A10" s="20"/>
      <c r="B10" s="234"/>
      <c r="C10" s="26" t="s">
        <v>48</v>
      </c>
      <c r="D10" s="26" t="s">
        <v>50</v>
      </c>
      <c r="E10" s="42">
        <v>1</v>
      </c>
      <c r="F10" s="42">
        <v>5</v>
      </c>
      <c r="G10" s="42">
        <v>5</v>
      </c>
      <c r="H10" s="42"/>
      <c r="I10" s="42"/>
      <c r="J10" s="25"/>
      <c r="K10" s="1" t="s">
        <v>84</v>
      </c>
    </row>
    <row r="11" spans="1:11">
      <c r="A11" s="20"/>
      <c r="B11" s="234"/>
      <c r="C11" s="26"/>
      <c r="D11" s="26" t="s">
        <v>35</v>
      </c>
      <c r="E11" s="42">
        <v>1</v>
      </c>
      <c r="F11" s="42">
        <v>5</v>
      </c>
      <c r="G11" s="42">
        <v>5</v>
      </c>
      <c r="H11" s="42"/>
      <c r="I11" s="42"/>
      <c r="J11" s="25"/>
      <c r="K11" s="1" t="s">
        <v>37</v>
      </c>
    </row>
    <row r="12" spans="1:11">
      <c r="A12" s="20"/>
      <c r="B12" s="234"/>
      <c r="C12" s="26"/>
      <c r="D12" s="26"/>
      <c r="E12" s="43"/>
      <c r="F12" s="43"/>
      <c r="G12" s="42"/>
      <c r="H12" s="43">
        <f>SUM(F8:F12)</f>
        <v>15</v>
      </c>
      <c r="I12" s="43">
        <f>SUM(G8:G12)</f>
        <v>20</v>
      </c>
      <c r="J12" s="25"/>
      <c r="K12" s="1"/>
    </row>
    <row r="13" spans="1:11">
      <c r="A13" s="20"/>
      <c r="B13" s="234" t="s">
        <v>7</v>
      </c>
      <c r="C13" s="44"/>
      <c r="D13" s="44" t="s">
        <v>34</v>
      </c>
      <c r="E13" s="43"/>
      <c r="F13" s="43"/>
      <c r="G13" s="43">
        <v>0</v>
      </c>
      <c r="H13" s="43"/>
      <c r="I13" s="43"/>
      <c r="J13" s="74"/>
      <c r="K13" s="1"/>
    </row>
    <row r="14" spans="1:11">
      <c r="A14" s="20"/>
      <c r="B14" s="234"/>
      <c r="C14" s="26" t="s">
        <v>57</v>
      </c>
      <c r="D14" s="26" t="s">
        <v>58</v>
      </c>
      <c r="E14" s="42">
        <v>1</v>
      </c>
      <c r="F14" s="42">
        <v>5</v>
      </c>
      <c r="G14" s="42">
        <v>5</v>
      </c>
      <c r="H14" s="43"/>
      <c r="I14" s="43"/>
      <c r="J14" s="25"/>
      <c r="K14" s="1" t="s">
        <v>84</v>
      </c>
    </row>
    <row r="15" spans="1:11">
      <c r="A15" s="20"/>
      <c r="B15" s="234"/>
      <c r="C15" s="44"/>
      <c r="D15" s="60"/>
      <c r="E15" s="43"/>
      <c r="F15" s="43"/>
      <c r="G15" s="43"/>
      <c r="H15" s="43">
        <f>SUM(F13:F15)</f>
        <v>5</v>
      </c>
      <c r="I15" s="43">
        <f>SUM(G13:G15)</f>
        <v>5</v>
      </c>
      <c r="J15" s="25"/>
      <c r="K15" s="1"/>
    </row>
    <row r="16" spans="1:11" ht="14.5" customHeight="1">
      <c r="A16" s="20"/>
      <c r="B16" s="45" t="s">
        <v>85</v>
      </c>
      <c r="C16" s="46"/>
      <c r="D16" s="46"/>
      <c r="E16" s="46"/>
      <c r="F16" s="46"/>
      <c r="G16" s="46"/>
      <c r="H16" s="46"/>
      <c r="I16" s="46"/>
      <c r="J16" s="47"/>
      <c r="K16" s="1"/>
    </row>
    <row r="17" spans="1:17">
      <c r="A17" s="20"/>
      <c r="B17" s="235" t="s">
        <v>5</v>
      </c>
      <c r="C17" s="54"/>
      <c r="D17" s="50" t="s">
        <v>34</v>
      </c>
      <c r="E17" s="56"/>
      <c r="F17" s="56"/>
      <c r="G17" s="76">
        <v>0</v>
      </c>
      <c r="H17" s="48"/>
      <c r="I17" s="48"/>
      <c r="J17" s="32"/>
      <c r="K17" s="1"/>
    </row>
    <row r="18" spans="1:17">
      <c r="A18" s="20"/>
      <c r="B18" s="235"/>
      <c r="C18" s="54" t="s">
        <v>46</v>
      </c>
      <c r="D18" s="33" t="s">
        <v>47</v>
      </c>
      <c r="E18" s="56">
        <v>2</v>
      </c>
      <c r="F18" s="56">
        <v>10</v>
      </c>
      <c r="G18" s="56">
        <v>5</v>
      </c>
      <c r="H18" s="48"/>
      <c r="I18" s="48"/>
      <c r="J18" s="32"/>
      <c r="K18" s="1" t="s">
        <v>84</v>
      </c>
    </row>
    <row r="19" spans="1:17">
      <c r="A19" s="20"/>
      <c r="B19" s="231"/>
      <c r="C19" s="54" t="s">
        <v>49</v>
      </c>
      <c r="D19" s="55" t="s">
        <v>51</v>
      </c>
      <c r="E19" s="56">
        <v>1</v>
      </c>
      <c r="F19" s="56">
        <v>5</v>
      </c>
      <c r="G19" s="56">
        <v>5</v>
      </c>
      <c r="H19" s="49"/>
      <c r="I19" s="49"/>
      <c r="J19" s="33"/>
      <c r="K19" s="1" t="s">
        <v>84</v>
      </c>
    </row>
    <row r="20" spans="1:17">
      <c r="A20" s="20"/>
      <c r="B20" s="231"/>
      <c r="C20" s="57" t="s">
        <v>52</v>
      </c>
      <c r="D20" s="65" t="s">
        <v>53</v>
      </c>
      <c r="E20" s="56">
        <v>1</v>
      </c>
      <c r="F20" s="56">
        <v>5</v>
      </c>
      <c r="G20" s="56">
        <v>5</v>
      </c>
      <c r="H20" s="51"/>
      <c r="I20" s="51"/>
      <c r="J20" s="33"/>
      <c r="K20" s="1" t="s">
        <v>84</v>
      </c>
    </row>
    <row r="21" spans="1:17">
      <c r="A21" s="20"/>
      <c r="B21" s="231"/>
      <c r="C21" s="88"/>
      <c r="D21" s="52" t="s">
        <v>35</v>
      </c>
      <c r="E21" s="49">
        <v>1</v>
      </c>
      <c r="F21" s="49">
        <v>5</v>
      </c>
      <c r="G21" s="49">
        <v>5</v>
      </c>
      <c r="H21" s="51"/>
      <c r="I21" s="51"/>
      <c r="J21" s="33"/>
      <c r="K21" s="1" t="s">
        <v>37</v>
      </c>
    </row>
    <row r="22" spans="1:17">
      <c r="A22" s="20"/>
      <c r="B22" s="231"/>
      <c r="C22" s="50"/>
      <c r="D22" s="52"/>
      <c r="E22" s="51"/>
      <c r="F22" s="51"/>
      <c r="G22" s="49"/>
      <c r="H22" s="51">
        <f>SUM(F17:F22)</f>
        <v>25</v>
      </c>
      <c r="I22" s="51">
        <f>SUM(G17:G22)</f>
        <v>20</v>
      </c>
      <c r="J22" s="33"/>
      <c r="K22" s="1"/>
    </row>
    <row r="23" spans="1:17">
      <c r="A23" s="20"/>
      <c r="B23" s="231" t="s">
        <v>6</v>
      </c>
      <c r="C23" s="57"/>
      <c r="D23" s="50" t="s">
        <v>34</v>
      </c>
      <c r="E23" s="76"/>
      <c r="F23" s="76"/>
      <c r="G23" s="76">
        <v>5</v>
      </c>
      <c r="H23" s="51"/>
      <c r="I23" s="51"/>
      <c r="J23" s="33"/>
      <c r="K23" s="1"/>
    </row>
    <row r="24" spans="1:17">
      <c r="A24" s="20"/>
      <c r="B24" s="231"/>
      <c r="C24" s="57" t="s">
        <v>54</v>
      </c>
      <c r="D24" s="47" t="s">
        <v>55</v>
      </c>
      <c r="E24" s="56">
        <v>1</v>
      </c>
      <c r="F24" s="56">
        <v>5</v>
      </c>
      <c r="G24" s="56">
        <v>5</v>
      </c>
      <c r="H24" s="49"/>
      <c r="I24" s="49"/>
      <c r="J24" s="33"/>
      <c r="K24" s="1" t="s">
        <v>84</v>
      </c>
    </row>
    <row r="25" spans="1:17">
      <c r="A25" s="20"/>
      <c r="B25" s="231"/>
      <c r="C25" s="52" t="s">
        <v>86</v>
      </c>
      <c r="D25" s="52" t="s">
        <v>56</v>
      </c>
      <c r="E25" s="49">
        <v>1</v>
      </c>
      <c r="F25" s="49">
        <v>5</v>
      </c>
      <c r="G25" s="49">
        <v>5</v>
      </c>
      <c r="H25" s="51"/>
      <c r="I25" s="51"/>
      <c r="J25" s="33"/>
      <c r="K25" s="1" t="s">
        <v>84</v>
      </c>
    </row>
    <row r="26" spans="1:17">
      <c r="A26" s="20"/>
      <c r="B26" s="231"/>
      <c r="C26" s="52" t="s">
        <v>59</v>
      </c>
      <c r="D26" s="52" t="s">
        <v>60</v>
      </c>
      <c r="E26" s="49">
        <v>1</v>
      </c>
      <c r="F26" s="49">
        <v>5</v>
      </c>
      <c r="G26" s="49">
        <v>5</v>
      </c>
      <c r="H26" s="51">
        <f>SUM(F23:F26)</f>
        <v>15</v>
      </c>
      <c r="I26" s="51">
        <f>SUM(G23:G26)</f>
        <v>20</v>
      </c>
      <c r="J26" s="33"/>
      <c r="K26" s="1" t="s">
        <v>87</v>
      </c>
    </row>
    <row r="27" spans="1:17">
      <c r="A27" s="20"/>
      <c r="B27" s="231" t="s">
        <v>7</v>
      </c>
      <c r="C27" s="50"/>
      <c r="D27" s="61" t="s">
        <v>34</v>
      </c>
      <c r="E27" s="56"/>
      <c r="F27" s="56"/>
      <c r="G27" s="76">
        <v>0</v>
      </c>
      <c r="H27" s="51"/>
      <c r="I27" s="51"/>
      <c r="J27" s="33"/>
      <c r="K27" s="1"/>
    </row>
    <row r="28" spans="1:17">
      <c r="A28" s="20"/>
      <c r="B28" s="231"/>
      <c r="C28" s="50"/>
      <c r="D28" s="50"/>
      <c r="E28" s="51"/>
      <c r="F28" s="51"/>
      <c r="G28" s="51"/>
      <c r="H28" s="51">
        <f>SUM(F27:F28)</f>
        <v>0</v>
      </c>
      <c r="I28" s="51">
        <f>SUM(G27:G28)</f>
        <v>0</v>
      </c>
      <c r="J28" s="33"/>
      <c r="K28" s="1"/>
      <c r="L28" s="93"/>
    </row>
    <row r="29" spans="1:17">
      <c r="A29" s="20"/>
      <c r="B29" s="37" t="s">
        <v>88</v>
      </c>
      <c r="C29" s="38"/>
      <c r="D29" s="38"/>
      <c r="E29" s="38"/>
      <c r="F29" s="38"/>
      <c r="G29" s="38"/>
      <c r="H29" s="38"/>
      <c r="I29" s="38"/>
      <c r="J29" s="39"/>
      <c r="K29" s="1"/>
      <c r="L29" s="11"/>
      <c r="M29" s="11"/>
      <c r="N29" s="11"/>
      <c r="O29" s="11"/>
      <c r="P29" s="11"/>
      <c r="Q29" s="11"/>
    </row>
    <row r="30" spans="1:17">
      <c r="A30" s="20"/>
      <c r="B30" s="236" t="s">
        <v>5</v>
      </c>
      <c r="C30" s="26"/>
      <c r="D30" s="91" t="s">
        <v>34</v>
      </c>
      <c r="E30" s="23"/>
      <c r="F30" s="23"/>
      <c r="G30" s="92">
        <v>0</v>
      </c>
      <c r="H30" s="41"/>
      <c r="I30" s="41"/>
      <c r="J30" s="31"/>
      <c r="K30" s="1"/>
      <c r="L30" s="67"/>
      <c r="M30" s="68"/>
      <c r="N30" s="69"/>
      <c r="O30" s="69"/>
      <c r="P30" s="70"/>
      <c r="Q30" s="11"/>
    </row>
    <row r="31" spans="1:17">
      <c r="A31" s="20"/>
      <c r="B31" s="234"/>
      <c r="C31" s="28" t="s">
        <v>61</v>
      </c>
      <c r="D31" s="66" t="s">
        <v>62</v>
      </c>
      <c r="E31" s="23">
        <v>1</v>
      </c>
      <c r="F31" s="23">
        <v>5</v>
      </c>
      <c r="G31" s="23">
        <v>5</v>
      </c>
      <c r="H31" s="42"/>
      <c r="I31" s="42"/>
      <c r="J31" s="25"/>
      <c r="K31" s="1" t="s">
        <v>87</v>
      </c>
      <c r="L31" s="11"/>
      <c r="M31" s="11"/>
      <c r="N31" s="11"/>
      <c r="O31" s="11"/>
      <c r="P31" s="11"/>
      <c r="Q31" s="11"/>
    </row>
    <row r="32" spans="1:17">
      <c r="A32" s="20"/>
      <c r="B32" s="234"/>
      <c r="C32" s="26" t="s">
        <v>69</v>
      </c>
      <c r="D32" s="24" t="s">
        <v>72</v>
      </c>
      <c r="E32" s="23">
        <v>1</v>
      </c>
      <c r="F32" s="23">
        <v>5</v>
      </c>
      <c r="G32" s="23">
        <v>5</v>
      </c>
      <c r="H32" s="43"/>
      <c r="I32" s="43"/>
      <c r="J32" s="25"/>
      <c r="K32" s="1" t="s">
        <v>87</v>
      </c>
      <c r="L32" s="11"/>
      <c r="M32" s="11"/>
      <c r="N32" s="11"/>
      <c r="O32" s="11"/>
      <c r="P32" s="11"/>
      <c r="Q32" s="11"/>
    </row>
    <row r="33" spans="1:17">
      <c r="A33" s="20"/>
      <c r="B33" s="234"/>
      <c r="C33" s="26" t="s">
        <v>70</v>
      </c>
      <c r="D33" s="27" t="s">
        <v>73</v>
      </c>
      <c r="E33" s="23">
        <v>1</v>
      </c>
      <c r="F33" s="23">
        <v>5</v>
      </c>
      <c r="G33" s="23">
        <v>5</v>
      </c>
      <c r="H33" s="43"/>
      <c r="I33" s="43"/>
      <c r="J33" s="25"/>
      <c r="K33" s="1" t="s">
        <v>87</v>
      </c>
      <c r="L33" s="11"/>
      <c r="M33" s="11"/>
      <c r="N33" s="11"/>
      <c r="O33" s="11"/>
      <c r="P33" s="11"/>
      <c r="Q33" s="11"/>
    </row>
    <row r="34" spans="1:17">
      <c r="A34" s="20"/>
      <c r="B34" s="234"/>
      <c r="C34" s="26" t="s">
        <v>75</v>
      </c>
      <c r="D34" s="27" t="s">
        <v>76</v>
      </c>
      <c r="E34" s="23">
        <v>1</v>
      </c>
      <c r="F34" s="23">
        <v>5</v>
      </c>
      <c r="G34" s="30">
        <v>5</v>
      </c>
      <c r="H34" s="43"/>
      <c r="I34" s="43"/>
      <c r="J34" s="25"/>
      <c r="K34" s="1" t="s">
        <v>87</v>
      </c>
      <c r="L34" s="11"/>
      <c r="M34" s="11"/>
      <c r="N34" s="11"/>
      <c r="O34" s="11"/>
      <c r="P34" s="11"/>
      <c r="Q34" s="11"/>
    </row>
    <row r="35" spans="1:17">
      <c r="A35" s="20"/>
      <c r="B35" s="234"/>
      <c r="C35" s="26"/>
      <c r="D35" s="27"/>
      <c r="E35" s="23"/>
      <c r="F35" s="23"/>
      <c r="G35" s="41"/>
      <c r="H35" s="43">
        <f>SUM(F30:F35)</f>
        <v>20</v>
      </c>
      <c r="I35" s="43">
        <f>SUM(G30:G35)</f>
        <v>20</v>
      </c>
      <c r="J35" s="25"/>
      <c r="K35" s="1"/>
      <c r="L35" s="11"/>
      <c r="M35" s="11"/>
      <c r="N35" s="11"/>
      <c r="O35" s="11"/>
      <c r="P35" s="11"/>
      <c r="Q35" s="11"/>
    </row>
    <row r="36" spans="1:17">
      <c r="A36" s="20"/>
      <c r="B36" s="234" t="s">
        <v>6</v>
      </c>
      <c r="C36" s="21"/>
      <c r="D36" s="60" t="s">
        <v>34</v>
      </c>
      <c r="E36" s="43"/>
      <c r="F36" s="43"/>
      <c r="G36" s="43">
        <v>0</v>
      </c>
      <c r="H36" s="42"/>
      <c r="I36" s="42"/>
      <c r="J36" s="25"/>
      <c r="K36" s="1"/>
      <c r="L36" s="11"/>
      <c r="M36" s="11"/>
      <c r="N36" s="11"/>
      <c r="O36" s="11"/>
      <c r="P36" s="11"/>
      <c r="Q36" s="11"/>
    </row>
    <row r="37" spans="1:17">
      <c r="A37" s="20"/>
      <c r="B37" s="234"/>
      <c r="C37" s="26" t="s">
        <v>89</v>
      </c>
      <c r="D37" s="27" t="s">
        <v>67</v>
      </c>
      <c r="E37" s="23">
        <v>1</v>
      </c>
      <c r="F37" s="23">
        <v>5</v>
      </c>
      <c r="G37" s="23">
        <v>5</v>
      </c>
      <c r="H37" s="42"/>
      <c r="I37" s="42"/>
      <c r="J37" s="25"/>
      <c r="K37" s="1" t="s">
        <v>87</v>
      </c>
      <c r="L37" s="11"/>
      <c r="M37" s="11"/>
      <c r="N37" s="11"/>
      <c r="O37" s="11"/>
      <c r="P37" s="11"/>
      <c r="Q37" s="11"/>
    </row>
    <row r="38" spans="1:17">
      <c r="A38" s="20"/>
      <c r="B38" s="234"/>
      <c r="C38" s="21" t="s">
        <v>79</v>
      </c>
      <c r="D38" s="22" t="s">
        <v>80</v>
      </c>
      <c r="E38" s="23">
        <v>1</v>
      </c>
      <c r="F38" s="23">
        <v>5</v>
      </c>
      <c r="G38" s="23">
        <v>5</v>
      </c>
      <c r="H38" s="43"/>
      <c r="I38" s="43"/>
      <c r="J38" s="25"/>
      <c r="K38" s="1" t="s">
        <v>92</v>
      </c>
      <c r="L38" s="11"/>
      <c r="M38" s="11"/>
      <c r="N38" s="11"/>
      <c r="O38" s="11"/>
      <c r="P38" s="11"/>
      <c r="Q38" s="11"/>
    </row>
    <row r="39" spans="1:17">
      <c r="A39" s="20"/>
      <c r="B39" s="234"/>
      <c r="C39" s="21" t="s">
        <v>90</v>
      </c>
      <c r="D39" s="22" t="s">
        <v>83</v>
      </c>
      <c r="E39" s="23">
        <v>1</v>
      </c>
      <c r="F39" s="23">
        <v>5</v>
      </c>
      <c r="G39" s="23">
        <v>5</v>
      </c>
      <c r="H39" s="43"/>
      <c r="I39" s="43"/>
      <c r="J39" s="25"/>
      <c r="K39" s="1" t="s">
        <v>92</v>
      </c>
      <c r="L39" s="11"/>
      <c r="M39" s="11"/>
      <c r="N39" s="11"/>
      <c r="O39" s="11"/>
      <c r="P39" s="11"/>
      <c r="Q39" s="11"/>
    </row>
    <row r="40" spans="1:17">
      <c r="A40" s="20"/>
      <c r="B40" s="234"/>
      <c r="C40" s="21"/>
      <c r="D40" s="94" t="s">
        <v>35</v>
      </c>
      <c r="E40" s="95">
        <v>1</v>
      </c>
      <c r="F40" s="95">
        <v>5</v>
      </c>
      <c r="G40" s="95">
        <v>5</v>
      </c>
      <c r="H40" s="43"/>
      <c r="I40" s="43"/>
      <c r="J40" s="25"/>
      <c r="K40" s="1" t="s">
        <v>37</v>
      </c>
      <c r="L40" s="11"/>
      <c r="M40" s="11"/>
      <c r="N40" s="11"/>
      <c r="O40" s="11"/>
      <c r="P40" s="11"/>
      <c r="Q40" s="11"/>
    </row>
    <row r="41" spans="1:17">
      <c r="A41" s="20"/>
      <c r="B41" s="234"/>
      <c r="C41" s="44"/>
      <c r="D41" s="26"/>
      <c r="E41" s="43"/>
      <c r="F41" s="43"/>
      <c r="G41" s="42"/>
      <c r="H41" s="43">
        <f>SUM(F36:F41)</f>
        <v>20</v>
      </c>
      <c r="I41" s="43">
        <f>SUM(G36:G41)</f>
        <v>20</v>
      </c>
      <c r="J41" s="25"/>
      <c r="K41" s="1"/>
      <c r="L41" s="11"/>
      <c r="M41" s="11"/>
      <c r="N41" s="11"/>
      <c r="O41" s="11"/>
      <c r="P41" s="11"/>
      <c r="Q41" s="11"/>
    </row>
    <row r="42" spans="1:17">
      <c r="A42" s="20"/>
      <c r="B42" s="234" t="s">
        <v>7</v>
      </c>
      <c r="C42" s="44"/>
      <c r="D42" s="44" t="s">
        <v>34</v>
      </c>
      <c r="E42" s="43"/>
      <c r="F42" s="43"/>
      <c r="G42" s="43">
        <v>0</v>
      </c>
      <c r="H42" s="43"/>
      <c r="I42" s="43"/>
      <c r="J42" s="25"/>
      <c r="K42" s="1"/>
      <c r="L42" s="11"/>
      <c r="M42" s="11"/>
      <c r="N42" s="11"/>
      <c r="O42" s="11"/>
      <c r="P42" s="11"/>
      <c r="Q42" s="11"/>
    </row>
    <row r="43" spans="1:17">
      <c r="A43" s="20"/>
      <c r="B43" s="234"/>
      <c r="C43" s="44"/>
      <c r="D43" s="44"/>
      <c r="E43" s="43"/>
      <c r="F43" s="43"/>
      <c r="G43" s="43"/>
      <c r="H43" s="43">
        <f>SUM(F42:F43)</f>
        <v>0</v>
      </c>
      <c r="I43" s="43">
        <f>SUM(G42:G43)</f>
        <v>0</v>
      </c>
      <c r="J43" s="25"/>
      <c r="K43" s="1"/>
      <c r="L43" s="11"/>
      <c r="M43" s="11"/>
      <c r="N43" s="11"/>
      <c r="O43" s="11"/>
      <c r="P43" s="11"/>
      <c r="Q43" s="11"/>
    </row>
    <row r="44" spans="1:17">
      <c r="A44" s="20"/>
      <c r="B44" s="86" t="s">
        <v>93</v>
      </c>
      <c r="C44" s="46"/>
      <c r="D44" s="46"/>
      <c r="E44" s="46"/>
      <c r="F44" s="46"/>
      <c r="G44" s="46"/>
      <c r="H44" s="46"/>
      <c r="I44" s="46"/>
      <c r="J44" s="47"/>
      <c r="K44" s="82"/>
      <c r="L44" s="83"/>
      <c r="M44" s="11"/>
      <c r="N44" s="11"/>
      <c r="O44" s="11"/>
      <c r="P44" s="11"/>
      <c r="Q44" s="11"/>
    </row>
    <row r="45" spans="1:17">
      <c r="A45" s="20"/>
      <c r="B45" s="235" t="s">
        <v>5</v>
      </c>
      <c r="C45" s="52"/>
      <c r="D45" s="78" t="s">
        <v>34</v>
      </c>
      <c r="E45" s="76"/>
      <c r="F45" s="76"/>
      <c r="G45" s="80">
        <v>0</v>
      </c>
      <c r="H45" s="80"/>
      <c r="I45" s="80"/>
      <c r="J45" s="81"/>
      <c r="K45" s="82"/>
      <c r="L45" s="84"/>
      <c r="M45" s="68"/>
      <c r="N45" s="69"/>
      <c r="O45" s="69"/>
      <c r="P45" s="70"/>
      <c r="Q45" s="11"/>
    </row>
    <row r="46" spans="1:17">
      <c r="A46" s="20"/>
      <c r="B46" s="231"/>
      <c r="C46" s="59" t="s">
        <v>91</v>
      </c>
      <c r="D46" s="77" t="s">
        <v>68</v>
      </c>
      <c r="E46" s="56">
        <v>1</v>
      </c>
      <c r="F46" s="56">
        <v>5</v>
      </c>
      <c r="G46" s="56">
        <v>5</v>
      </c>
      <c r="H46" s="49"/>
      <c r="I46" s="49"/>
      <c r="J46" s="33"/>
      <c r="K46" s="82" t="s">
        <v>87</v>
      </c>
      <c r="L46" s="83"/>
      <c r="M46" s="11"/>
      <c r="N46" s="11"/>
      <c r="O46" s="11"/>
      <c r="P46" s="11"/>
      <c r="Q46" s="11"/>
    </row>
    <row r="47" spans="1:17">
      <c r="A47" s="20"/>
      <c r="B47" s="231"/>
      <c r="C47" s="52" t="s">
        <v>77</v>
      </c>
      <c r="D47" s="77" t="s">
        <v>78</v>
      </c>
      <c r="E47" s="49">
        <v>1</v>
      </c>
      <c r="F47" s="49">
        <v>5</v>
      </c>
      <c r="G47" s="49">
        <v>5</v>
      </c>
      <c r="H47" s="51"/>
      <c r="I47" s="51"/>
      <c r="J47" s="33"/>
      <c r="K47" s="87" t="s">
        <v>87</v>
      </c>
      <c r="L47" s="83"/>
      <c r="M47" s="11"/>
      <c r="N47" s="11"/>
      <c r="O47" s="11"/>
      <c r="P47" s="11"/>
      <c r="Q47" s="11"/>
    </row>
    <row r="48" spans="1:17">
      <c r="A48" s="20"/>
      <c r="B48" s="231"/>
      <c r="C48" s="52" t="s">
        <v>63</v>
      </c>
      <c r="D48" s="77" t="s">
        <v>65</v>
      </c>
      <c r="E48" s="49">
        <v>1</v>
      </c>
      <c r="F48" s="49">
        <v>5</v>
      </c>
      <c r="G48" s="49">
        <v>5</v>
      </c>
      <c r="H48" s="51"/>
      <c r="I48" s="51"/>
      <c r="J48" s="33"/>
      <c r="K48" s="87" t="s">
        <v>87</v>
      </c>
      <c r="L48" s="83"/>
      <c r="M48" s="11"/>
      <c r="N48" s="11"/>
      <c r="O48" s="11"/>
      <c r="P48" s="11"/>
      <c r="Q48" s="11"/>
    </row>
    <row r="49" spans="1:17">
      <c r="A49" s="20"/>
      <c r="B49" s="231"/>
      <c r="C49" s="52" t="s">
        <v>42</v>
      </c>
      <c r="D49" s="52" t="s">
        <v>43</v>
      </c>
      <c r="E49" s="49">
        <v>1</v>
      </c>
      <c r="F49" s="49">
        <v>5</v>
      </c>
      <c r="G49" s="49">
        <v>5</v>
      </c>
      <c r="H49" s="49"/>
      <c r="I49" s="49"/>
      <c r="J49" s="33"/>
      <c r="K49" s="1" t="s">
        <v>84</v>
      </c>
      <c r="L49" s="11"/>
      <c r="M49" s="11"/>
      <c r="N49" s="11"/>
      <c r="O49" s="11"/>
      <c r="P49" s="11"/>
      <c r="Q49" s="11"/>
    </row>
    <row r="50" spans="1:17">
      <c r="A50" s="20"/>
      <c r="B50" s="231"/>
      <c r="C50" s="50"/>
      <c r="D50" s="52"/>
      <c r="E50" s="49"/>
      <c r="F50" s="49"/>
      <c r="G50" s="49"/>
      <c r="H50" s="51">
        <f>SUM(F45:F50)</f>
        <v>20</v>
      </c>
      <c r="I50" s="51">
        <f>SUM(G45:G50)</f>
        <v>20</v>
      </c>
      <c r="J50" s="33"/>
      <c r="K50" s="82"/>
      <c r="L50" s="85"/>
    </row>
    <row r="51" spans="1:17">
      <c r="A51" s="20"/>
      <c r="B51" s="231" t="s">
        <v>6</v>
      </c>
      <c r="C51" s="57"/>
      <c r="D51" s="78" t="s">
        <v>34</v>
      </c>
      <c r="E51" s="56"/>
      <c r="F51" s="56"/>
      <c r="G51" s="76">
        <v>0</v>
      </c>
      <c r="H51" s="49"/>
      <c r="I51" s="49"/>
      <c r="J51" s="33"/>
      <c r="K51" s="82"/>
      <c r="L51" s="85"/>
    </row>
    <row r="52" spans="1:17">
      <c r="A52" s="20"/>
      <c r="B52" s="231"/>
      <c r="C52" s="57" t="s">
        <v>64</v>
      </c>
      <c r="D52" s="58" t="s">
        <v>66</v>
      </c>
      <c r="E52" s="56">
        <v>1</v>
      </c>
      <c r="F52" s="56">
        <v>5</v>
      </c>
      <c r="G52" s="56">
        <v>5</v>
      </c>
      <c r="H52" s="49"/>
      <c r="I52" s="49"/>
      <c r="J52" s="33"/>
      <c r="K52" s="82" t="s">
        <v>87</v>
      </c>
      <c r="L52" s="85"/>
    </row>
    <row r="53" spans="1:17">
      <c r="A53" s="20"/>
      <c r="B53" s="231"/>
      <c r="C53" s="57" t="s">
        <v>71</v>
      </c>
      <c r="D53" s="58" t="s">
        <v>74</v>
      </c>
      <c r="E53" s="49">
        <v>1</v>
      </c>
      <c r="F53" s="49">
        <v>5</v>
      </c>
      <c r="G53" s="49">
        <v>5</v>
      </c>
      <c r="H53" s="51"/>
      <c r="I53" s="51"/>
      <c r="J53" s="33"/>
      <c r="K53" s="82" t="s">
        <v>87</v>
      </c>
      <c r="L53" s="85"/>
    </row>
    <row r="54" spans="1:17">
      <c r="A54" s="20"/>
      <c r="B54" s="231"/>
      <c r="C54" s="52" t="s">
        <v>81</v>
      </c>
      <c r="D54" s="77" t="s">
        <v>82</v>
      </c>
      <c r="E54" s="49">
        <v>1</v>
      </c>
      <c r="F54" s="49">
        <v>5</v>
      </c>
      <c r="G54" s="49">
        <v>5</v>
      </c>
      <c r="H54" s="51"/>
      <c r="I54" s="51"/>
      <c r="J54" s="33"/>
      <c r="K54" s="82" t="s">
        <v>92</v>
      </c>
      <c r="L54" s="85"/>
    </row>
    <row r="55" spans="1:17">
      <c r="A55" s="20"/>
      <c r="B55" s="231"/>
      <c r="C55" s="88"/>
      <c r="D55" s="52" t="s">
        <v>35</v>
      </c>
      <c r="E55" s="49">
        <v>1</v>
      </c>
      <c r="F55" s="49">
        <v>5</v>
      </c>
      <c r="G55" s="49">
        <v>5</v>
      </c>
      <c r="H55" s="51"/>
      <c r="I55" s="51"/>
      <c r="J55" s="33"/>
      <c r="K55" s="82" t="s">
        <v>37</v>
      </c>
      <c r="L55" s="85"/>
    </row>
    <row r="56" spans="1:17">
      <c r="A56" s="20"/>
      <c r="B56" s="231"/>
      <c r="C56" s="50"/>
      <c r="D56" s="52"/>
      <c r="E56" s="51"/>
      <c r="F56" s="51"/>
      <c r="G56" s="49"/>
      <c r="H56" s="51">
        <f>SUM(F51:F56)</f>
        <v>20</v>
      </c>
      <c r="I56" s="51">
        <f>SUM(G51:G56)</f>
        <v>20</v>
      </c>
      <c r="J56" s="33"/>
      <c r="K56" s="82"/>
      <c r="L56" s="85"/>
    </row>
    <row r="57" spans="1:17" ht="15" customHeight="1">
      <c r="A57" s="20"/>
      <c r="B57" s="231" t="s">
        <v>7</v>
      </c>
      <c r="C57" s="50"/>
      <c r="D57" s="78" t="s">
        <v>34</v>
      </c>
      <c r="E57" s="51"/>
      <c r="F57" s="51"/>
      <c r="G57" s="51">
        <v>0</v>
      </c>
      <c r="H57" s="51"/>
      <c r="I57" s="51"/>
      <c r="J57" s="33"/>
      <c r="K57" s="82"/>
      <c r="L57" s="85"/>
    </row>
    <row r="58" spans="1:17">
      <c r="A58" s="20"/>
      <c r="B58" s="231"/>
      <c r="C58" s="50"/>
      <c r="D58" s="50"/>
      <c r="E58" s="51"/>
      <c r="F58" s="51"/>
      <c r="G58" s="51"/>
      <c r="H58" s="51">
        <f>SUM(F57:F58)</f>
        <v>0</v>
      </c>
      <c r="I58" s="51">
        <f>SUM(G57:G58)</f>
        <v>0</v>
      </c>
      <c r="J58" s="33"/>
      <c r="K58" s="82"/>
      <c r="L58" s="96"/>
      <c r="M58" s="93"/>
      <c r="N58" s="93"/>
    </row>
    <row r="59" spans="1:17">
      <c r="A59" s="20"/>
      <c r="B59" s="37" t="s">
        <v>94</v>
      </c>
      <c r="C59" s="38"/>
      <c r="D59" s="38"/>
      <c r="E59" s="38"/>
      <c r="F59" s="38"/>
      <c r="G59" s="38"/>
      <c r="H59" s="38"/>
      <c r="I59" s="38"/>
      <c r="J59" s="39"/>
      <c r="K59" s="82"/>
      <c r="L59" s="96"/>
    </row>
    <row r="60" spans="1:17">
      <c r="A60" s="20"/>
      <c r="B60" s="236" t="s">
        <v>5</v>
      </c>
      <c r="C60" s="29"/>
      <c r="D60" s="74" t="s">
        <v>34</v>
      </c>
      <c r="E60" s="30"/>
      <c r="F60" s="30"/>
      <c r="G60" s="30"/>
      <c r="H60" s="41"/>
      <c r="I60" s="41"/>
      <c r="J60" s="31"/>
      <c r="K60" s="1"/>
    </row>
    <row r="61" spans="1:17">
      <c r="A61" s="20"/>
      <c r="B61" s="234"/>
      <c r="C61" s="29"/>
      <c r="D61" s="25"/>
      <c r="E61" s="30"/>
      <c r="F61" s="30"/>
      <c r="G61" s="30"/>
      <c r="H61" s="42"/>
      <c r="I61" s="42"/>
      <c r="J61" s="25"/>
      <c r="K61" s="1"/>
    </row>
    <row r="62" spans="1:17">
      <c r="A62" s="20"/>
      <c r="B62" s="234"/>
      <c r="C62" s="44"/>
      <c r="D62" s="26"/>
      <c r="E62" s="42"/>
      <c r="F62" s="42"/>
      <c r="G62" s="42"/>
      <c r="H62" s="43"/>
      <c r="I62" s="43"/>
      <c r="J62" s="25"/>
      <c r="K62" s="1"/>
    </row>
    <row r="63" spans="1:17">
      <c r="A63" s="20"/>
      <c r="B63" s="234"/>
      <c r="C63" s="44"/>
      <c r="D63" s="26"/>
      <c r="E63" s="43"/>
      <c r="F63" s="43"/>
      <c r="G63" s="42"/>
      <c r="H63" s="43">
        <f>SUM(F60:F63)</f>
        <v>0</v>
      </c>
      <c r="I63" s="43">
        <f>SUM(G60:G63)</f>
        <v>0</v>
      </c>
      <c r="J63" s="25"/>
      <c r="K63" s="1"/>
    </row>
    <row r="64" spans="1:17">
      <c r="A64" s="20"/>
      <c r="B64" s="234" t="s">
        <v>6</v>
      </c>
      <c r="C64" s="26"/>
      <c r="D64" s="74" t="s">
        <v>34</v>
      </c>
      <c r="E64" s="42"/>
      <c r="F64" s="42"/>
      <c r="G64" s="42"/>
      <c r="H64" s="42"/>
      <c r="I64" s="42"/>
      <c r="J64" s="25"/>
      <c r="K64" s="1"/>
    </row>
    <row r="65" spans="1:11">
      <c r="A65" s="20"/>
      <c r="B65" s="234"/>
      <c r="C65" s="26"/>
      <c r="D65" s="24"/>
      <c r="E65" s="42"/>
      <c r="F65" s="42"/>
      <c r="G65" s="42"/>
      <c r="H65" s="42"/>
      <c r="I65" s="42"/>
      <c r="J65" s="25"/>
      <c r="K65" s="1"/>
    </row>
    <row r="66" spans="1:11">
      <c r="A66" s="20"/>
      <c r="B66" s="234"/>
      <c r="C66" s="44"/>
      <c r="D66" s="44"/>
      <c r="E66" s="43"/>
      <c r="F66" s="43"/>
      <c r="G66" s="43"/>
      <c r="H66" s="43"/>
      <c r="I66" s="43"/>
      <c r="J66" s="25"/>
      <c r="K66" s="1"/>
    </row>
    <row r="67" spans="1:11">
      <c r="A67" s="20"/>
      <c r="B67" s="234"/>
      <c r="C67" s="44"/>
      <c r="D67" s="26"/>
      <c r="E67" s="43"/>
      <c r="F67" s="43"/>
      <c r="G67" s="43"/>
      <c r="H67" s="43">
        <f>SUM(F64:F67)</f>
        <v>0</v>
      </c>
      <c r="I67" s="43">
        <f>SUM(G64:G67)</f>
        <v>0</v>
      </c>
      <c r="J67" s="25"/>
      <c r="K67" s="1"/>
    </row>
    <row r="68" spans="1:11">
      <c r="A68" s="20"/>
      <c r="B68" s="234" t="s">
        <v>7</v>
      </c>
      <c r="C68" s="44"/>
      <c r="D68" s="44"/>
      <c r="E68" s="43"/>
      <c r="F68" s="43"/>
      <c r="G68" s="43"/>
      <c r="H68" s="43"/>
      <c r="I68" s="43"/>
      <c r="J68" s="25"/>
      <c r="K68" s="1"/>
    </row>
    <row r="69" spans="1:11">
      <c r="A69" s="20"/>
      <c r="B69" s="234"/>
      <c r="C69" s="44"/>
      <c r="D69" s="44"/>
      <c r="E69" s="43"/>
      <c r="F69" s="43"/>
      <c r="G69" s="43"/>
      <c r="H69" s="43"/>
      <c r="I69" s="43"/>
      <c r="J69" s="25"/>
      <c r="K69" s="1"/>
    </row>
    <row r="70" spans="1:11">
      <c r="A70" s="20"/>
      <c r="B70" s="234"/>
      <c r="C70" s="44"/>
      <c r="D70" s="44"/>
      <c r="E70" s="43"/>
      <c r="F70" s="43"/>
      <c r="G70" s="43"/>
      <c r="H70" s="43"/>
      <c r="I70" s="43"/>
      <c r="J70" s="25"/>
      <c r="K70" s="1"/>
    </row>
    <row r="71" spans="1:11">
      <c r="A71" s="20"/>
      <c r="B71" s="20"/>
      <c r="C71" s="20"/>
      <c r="D71" s="20"/>
      <c r="E71" s="20"/>
      <c r="F71" s="20"/>
      <c r="G71" s="34" t="s">
        <v>12</v>
      </c>
      <c r="H71" s="79">
        <f>SUM(H4:H70)</f>
        <v>160</v>
      </c>
      <c r="I71" s="79">
        <f>SUM(I4:I70)</f>
        <v>160</v>
      </c>
      <c r="J71" s="20"/>
    </row>
  </sheetData>
  <autoFilter ref="B2:K71"/>
  <mergeCells count="15"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24" ht="24.65" customHeight="1">
      <c r="A1" s="20"/>
      <c r="B1" s="53" t="s">
        <v>101</v>
      </c>
      <c r="C1" s="20"/>
      <c r="D1" s="20"/>
      <c r="E1" s="20"/>
      <c r="F1" s="20"/>
      <c r="G1" s="20"/>
      <c r="H1" s="20"/>
      <c r="I1" s="20"/>
      <c r="J1" s="20"/>
    </row>
    <row r="2" spans="1:24" ht="58">
      <c r="A2" s="20"/>
      <c r="B2" s="35"/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10</v>
      </c>
      <c r="I2" s="35" t="s">
        <v>11</v>
      </c>
      <c r="J2" s="36" t="s">
        <v>8</v>
      </c>
      <c r="K2" s="72" t="s">
        <v>32</v>
      </c>
    </row>
    <row r="3" spans="1:24">
      <c r="A3" s="20"/>
      <c r="B3" s="71" t="s">
        <v>97</v>
      </c>
      <c r="C3" s="38"/>
      <c r="D3" s="38"/>
      <c r="E3" s="38"/>
      <c r="F3" s="38"/>
      <c r="G3" s="38"/>
      <c r="H3" s="38"/>
      <c r="I3" s="38"/>
      <c r="J3" s="39"/>
      <c r="K3" s="1"/>
    </row>
    <row r="4" spans="1:24" ht="14.5" customHeight="1">
      <c r="A4" s="20"/>
      <c r="B4" s="232" t="s">
        <v>5</v>
      </c>
      <c r="C4" s="40" t="s">
        <v>38</v>
      </c>
      <c r="D4" s="40" t="s">
        <v>39</v>
      </c>
      <c r="E4" s="41">
        <v>1</v>
      </c>
      <c r="F4" s="41">
        <v>5</v>
      </c>
      <c r="G4" s="41">
        <v>5</v>
      </c>
      <c r="H4" s="41"/>
      <c r="I4" s="41"/>
      <c r="J4" s="31"/>
      <c r="K4" s="1" t="s">
        <v>84</v>
      </c>
    </row>
    <row r="5" spans="1:24">
      <c r="A5" s="20"/>
      <c r="B5" s="233"/>
      <c r="C5" s="26" t="s">
        <v>33</v>
      </c>
      <c r="D5" s="26" t="s">
        <v>29</v>
      </c>
      <c r="E5" s="42">
        <v>1</v>
      </c>
      <c r="F5" s="42">
        <v>5</v>
      </c>
      <c r="G5" s="42">
        <v>5</v>
      </c>
      <c r="H5" s="42"/>
      <c r="I5" s="42"/>
      <c r="J5" s="25"/>
      <c r="K5" s="1" t="s">
        <v>84</v>
      </c>
    </row>
    <row r="6" spans="1:24">
      <c r="A6" s="20"/>
      <c r="B6" s="233"/>
      <c r="C6" s="62" t="s">
        <v>44</v>
      </c>
      <c r="D6" s="63" t="s">
        <v>45</v>
      </c>
      <c r="E6" s="64">
        <v>2</v>
      </c>
      <c r="F6" s="64">
        <v>10</v>
      </c>
      <c r="G6" s="64">
        <v>5</v>
      </c>
      <c r="H6" s="43"/>
      <c r="I6" s="43"/>
      <c r="J6" s="25"/>
      <c r="K6" s="1" t="s">
        <v>84</v>
      </c>
    </row>
    <row r="7" spans="1:24">
      <c r="A7" s="20"/>
      <c r="B7" s="233"/>
      <c r="C7" s="89"/>
      <c r="D7" s="89"/>
      <c r="E7" s="43"/>
      <c r="F7" s="43"/>
      <c r="G7" s="43"/>
      <c r="H7" s="43">
        <f>SUM(F4:F7)</f>
        <v>20</v>
      </c>
      <c r="I7" s="43">
        <f>SUM(G4:G7)</f>
        <v>15</v>
      </c>
      <c r="J7" s="25"/>
      <c r="K7" s="1"/>
    </row>
    <row r="8" spans="1:24">
      <c r="A8" s="20"/>
      <c r="B8" s="234" t="s">
        <v>6</v>
      </c>
      <c r="C8" s="21"/>
      <c r="D8" s="89" t="s">
        <v>34</v>
      </c>
      <c r="E8" s="73"/>
      <c r="F8" s="73"/>
      <c r="G8" s="43">
        <v>5</v>
      </c>
      <c r="H8" s="43"/>
      <c r="I8" s="43"/>
      <c r="J8" s="74"/>
      <c r="K8" s="75"/>
    </row>
    <row r="9" spans="1:24">
      <c r="A9" s="20"/>
      <c r="B9" s="234"/>
      <c r="C9" s="40" t="s">
        <v>41</v>
      </c>
      <c r="D9" s="40" t="s">
        <v>40</v>
      </c>
      <c r="E9" s="41">
        <v>1</v>
      </c>
      <c r="F9" s="41">
        <v>5</v>
      </c>
      <c r="G9" s="41">
        <v>5</v>
      </c>
      <c r="H9" s="42"/>
      <c r="I9" s="42"/>
      <c r="J9" s="25"/>
      <c r="K9" s="1" t="s">
        <v>84</v>
      </c>
    </row>
    <row r="10" spans="1:24">
      <c r="A10" s="20"/>
      <c r="B10" s="234"/>
      <c r="C10" s="26" t="s">
        <v>86</v>
      </c>
      <c r="D10" s="26" t="s">
        <v>56</v>
      </c>
      <c r="E10" s="42">
        <v>1</v>
      </c>
      <c r="F10" s="42">
        <v>5</v>
      </c>
      <c r="G10" s="42">
        <v>5</v>
      </c>
      <c r="H10" s="42"/>
      <c r="I10" s="42"/>
      <c r="J10" s="25"/>
      <c r="K10" s="1" t="s">
        <v>84</v>
      </c>
      <c r="P10" s="99"/>
      <c r="Q10" s="99"/>
      <c r="R10" s="70"/>
      <c r="S10" s="70"/>
      <c r="T10" s="70"/>
      <c r="U10" s="70"/>
      <c r="V10" s="70"/>
      <c r="W10" s="68"/>
      <c r="X10" s="11"/>
    </row>
    <row r="11" spans="1:24">
      <c r="A11" s="20"/>
      <c r="B11" s="234"/>
      <c r="C11" s="26" t="s">
        <v>48</v>
      </c>
      <c r="D11" s="26" t="s">
        <v>50</v>
      </c>
      <c r="E11" s="42">
        <v>1</v>
      </c>
      <c r="F11" s="42">
        <v>5</v>
      </c>
      <c r="G11" s="42">
        <v>5</v>
      </c>
      <c r="H11" s="42"/>
      <c r="I11" s="42"/>
      <c r="J11" s="25"/>
      <c r="K11" s="1" t="s">
        <v>84</v>
      </c>
    </row>
    <row r="12" spans="1:24">
      <c r="A12" s="20"/>
      <c r="B12" s="234"/>
      <c r="C12" s="26"/>
      <c r="D12" s="26"/>
      <c r="E12" s="43"/>
      <c r="F12" s="43"/>
      <c r="G12" s="42"/>
      <c r="H12" s="43">
        <f>SUM(F8:F12)</f>
        <v>15</v>
      </c>
      <c r="I12" s="43">
        <f>SUM(G8:G12)</f>
        <v>20</v>
      </c>
      <c r="J12" s="25"/>
      <c r="K12" s="1"/>
    </row>
    <row r="13" spans="1:24">
      <c r="A13" s="20"/>
      <c r="B13" s="234" t="s">
        <v>7</v>
      </c>
      <c r="C13" s="89"/>
      <c r="D13" s="89" t="s">
        <v>34</v>
      </c>
      <c r="E13" s="43"/>
      <c r="F13" s="43"/>
      <c r="G13" s="43">
        <v>0</v>
      </c>
      <c r="H13" s="43"/>
      <c r="I13" s="43"/>
      <c r="J13" s="74"/>
      <c r="K13" s="1"/>
    </row>
    <row r="14" spans="1:24">
      <c r="A14" s="20"/>
      <c r="B14" s="234"/>
      <c r="C14" s="26" t="s">
        <v>57</v>
      </c>
      <c r="D14" s="26" t="s">
        <v>58</v>
      </c>
      <c r="E14" s="42">
        <v>1</v>
      </c>
      <c r="F14" s="42">
        <v>5</v>
      </c>
      <c r="G14" s="42">
        <v>5</v>
      </c>
      <c r="H14" s="43"/>
      <c r="I14" s="43"/>
      <c r="J14" s="25"/>
      <c r="K14" s="1" t="s">
        <v>84</v>
      </c>
    </row>
    <row r="15" spans="1:24">
      <c r="A15" s="20"/>
      <c r="B15" s="234"/>
      <c r="C15" s="89"/>
      <c r="D15" s="89"/>
      <c r="E15" s="43"/>
      <c r="F15" s="43"/>
      <c r="G15" s="43"/>
      <c r="H15" s="43">
        <f>SUM(F13:F15)</f>
        <v>5</v>
      </c>
      <c r="I15" s="43">
        <f>SUM(G13:G15)</f>
        <v>5</v>
      </c>
      <c r="J15" s="25"/>
      <c r="K15" s="1"/>
    </row>
    <row r="16" spans="1:24" ht="14.5" customHeight="1">
      <c r="A16" s="20"/>
      <c r="B16" s="86" t="s">
        <v>98</v>
      </c>
      <c r="C16" s="46"/>
      <c r="D16" s="46"/>
      <c r="E16" s="46"/>
      <c r="F16" s="46"/>
      <c r="G16" s="46"/>
      <c r="H16" s="46"/>
      <c r="I16" s="46"/>
      <c r="J16" s="47"/>
      <c r="K16" s="103"/>
    </row>
    <row r="17" spans="1:25">
      <c r="A17" s="20"/>
      <c r="B17" s="235" t="s">
        <v>5</v>
      </c>
      <c r="C17" s="54"/>
      <c r="D17" s="88" t="s">
        <v>34</v>
      </c>
      <c r="E17" s="56"/>
      <c r="F17" s="56"/>
      <c r="G17" s="76">
        <v>0</v>
      </c>
      <c r="H17" s="48"/>
      <c r="I17" s="48"/>
      <c r="J17" s="32"/>
      <c r="K17" s="103"/>
    </row>
    <row r="18" spans="1:25">
      <c r="A18" s="20"/>
      <c r="B18" s="235"/>
      <c r="C18" s="54" t="s">
        <v>46</v>
      </c>
      <c r="D18" s="33" t="s">
        <v>47</v>
      </c>
      <c r="E18" s="56">
        <v>2</v>
      </c>
      <c r="F18" s="56">
        <v>10</v>
      </c>
      <c r="G18" s="56">
        <v>5</v>
      </c>
      <c r="H18" s="48"/>
      <c r="I18" s="48"/>
      <c r="J18" s="32"/>
      <c r="K18" s="103" t="s">
        <v>84</v>
      </c>
    </row>
    <row r="19" spans="1:25">
      <c r="A19" s="20"/>
      <c r="B19" s="231"/>
      <c r="C19" s="54" t="s">
        <v>49</v>
      </c>
      <c r="D19" s="55" t="s">
        <v>51</v>
      </c>
      <c r="E19" s="56">
        <v>1</v>
      </c>
      <c r="F19" s="56">
        <v>5</v>
      </c>
      <c r="G19" s="56">
        <v>5</v>
      </c>
      <c r="H19" s="49"/>
      <c r="I19" s="49"/>
      <c r="J19" s="33"/>
      <c r="K19" s="103" t="s">
        <v>84</v>
      </c>
    </row>
    <row r="20" spans="1:25">
      <c r="A20" s="20"/>
      <c r="B20" s="231"/>
      <c r="C20" s="57" t="s">
        <v>52</v>
      </c>
      <c r="D20" s="65" t="s">
        <v>53</v>
      </c>
      <c r="E20" s="56">
        <v>1</v>
      </c>
      <c r="F20" s="56">
        <v>5</v>
      </c>
      <c r="G20" s="56">
        <v>5</v>
      </c>
      <c r="H20" s="51"/>
      <c r="I20" s="51"/>
      <c r="J20" s="33"/>
      <c r="K20" s="103" t="s">
        <v>84</v>
      </c>
    </row>
    <row r="21" spans="1:25">
      <c r="A21" s="20"/>
      <c r="B21" s="231"/>
      <c r="C21" s="88"/>
      <c r="D21" s="52" t="s">
        <v>35</v>
      </c>
      <c r="E21" s="49">
        <v>1</v>
      </c>
      <c r="F21" s="49">
        <v>5</v>
      </c>
      <c r="G21" s="49">
        <v>5</v>
      </c>
      <c r="H21" s="51"/>
      <c r="I21" s="51"/>
      <c r="J21" s="33"/>
      <c r="K21" s="103" t="s">
        <v>37</v>
      </c>
    </row>
    <row r="22" spans="1:25">
      <c r="A22" s="20"/>
      <c r="B22" s="231"/>
      <c r="C22" s="88"/>
      <c r="D22" s="52"/>
      <c r="E22" s="51"/>
      <c r="F22" s="51"/>
      <c r="G22" s="49"/>
      <c r="H22" s="51">
        <f>SUM(F17:F22)</f>
        <v>25</v>
      </c>
      <c r="I22" s="51">
        <f>SUM(G17:G22)</f>
        <v>20</v>
      </c>
      <c r="J22" s="33"/>
      <c r="K22" s="103"/>
    </row>
    <row r="23" spans="1:25">
      <c r="A23" s="20"/>
      <c r="B23" s="231" t="s">
        <v>6</v>
      </c>
      <c r="C23" s="57"/>
      <c r="D23" s="88" t="s">
        <v>34</v>
      </c>
      <c r="E23" s="76"/>
      <c r="F23" s="76"/>
      <c r="G23" s="76">
        <v>5</v>
      </c>
      <c r="H23" s="51"/>
      <c r="I23" s="51"/>
      <c r="J23" s="33"/>
      <c r="K23" s="103"/>
    </row>
    <row r="24" spans="1:25">
      <c r="A24" s="20"/>
      <c r="B24" s="231"/>
      <c r="C24" s="57" t="s">
        <v>54</v>
      </c>
      <c r="D24" s="47" t="s">
        <v>55</v>
      </c>
      <c r="E24" s="56">
        <v>1</v>
      </c>
      <c r="F24" s="56">
        <v>5</v>
      </c>
      <c r="G24" s="56">
        <v>5</v>
      </c>
      <c r="H24" s="49"/>
      <c r="I24" s="49"/>
      <c r="J24" s="33"/>
      <c r="K24" s="103" t="s">
        <v>84</v>
      </c>
    </row>
    <row r="25" spans="1:25">
      <c r="A25" s="20"/>
      <c r="B25" s="231"/>
      <c r="C25" s="52" t="s">
        <v>59</v>
      </c>
      <c r="D25" s="52" t="s">
        <v>60</v>
      </c>
      <c r="E25" s="49">
        <v>1</v>
      </c>
      <c r="F25" s="49">
        <v>5</v>
      </c>
      <c r="G25" s="49">
        <v>5</v>
      </c>
      <c r="H25" s="51"/>
      <c r="I25" s="51"/>
      <c r="J25" s="33"/>
      <c r="K25" s="103" t="s">
        <v>87</v>
      </c>
    </row>
    <row r="26" spans="1:25">
      <c r="A26" s="20"/>
      <c r="B26" s="231"/>
      <c r="C26" s="52"/>
      <c r="D26" s="52" t="s">
        <v>35</v>
      </c>
      <c r="E26" s="49">
        <v>1</v>
      </c>
      <c r="F26" s="49">
        <v>5</v>
      </c>
      <c r="G26" s="49">
        <v>5</v>
      </c>
      <c r="H26" s="51">
        <f>SUM(F23:F26)</f>
        <v>15</v>
      </c>
      <c r="I26" s="51">
        <f>SUM(G23:G26)</f>
        <v>20</v>
      </c>
      <c r="J26" s="33"/>
      <c r="K26" s="103" t="s">
        <v>37</v>
      </c>
    </row>
    <row r="27" spans="1:25">
      <c r="A27" s="20"/>
      <c r="B27" s="231" t="s">
        <v>7</v>
      </c>
      <c r="C27" s="88"/>
      <c r="D27" s="88" t="s">
        <v>34</v>
      </c>
      <c r="E27" s="56"/>
      <c r="F27" s="56"/>
      <c r="G27" s="76">
        <v>0</v>
      </c>
      <c r="H27" s="51"/>
      <c r="I27" s="51"/>
      <c r="J27" s="33"/>
      <c r="K27" s="103"/>
    </row>
    <row r="28" spans="1:25">
      <c r="A28" s="20"/>
      <c r="B28" s="231"/>
      <c r="C28" s="88"/>
      <c r="D28" s="88"/>
      <c r="E28" s="51"/>
      <c r="F28" s="51"/>
      <c r="G28" s="51"/>
      <c r="H28" s="51">
        <f>SUM(F27:F28)</f>
        <v>0</v>
      </c>
      <c r="I28" s="51">
        <f>SUM(G27:G28)</f>
        <v>0</v>
      </c>
      <c r="J28" s="33"/>
      <c r="K28" s="103"/>
      <c r="L28" s="93"/>
    </row>
    <row r="29" spans="1:25">
      <c r="A29" s="20"/>
      <c r="B29" s="71" t="s">
        <v>99</v>
      </c>
      <c r="C29" s="38"/>
      <c r="D29" s="38"/>
      <c r="E29" s="38"/>
      <c r="F29" s="38"/>
      <c r="G29" s="38"/>
      <c r="H29" s="38"/>
      <c r="I29" s="38"/>
      <c r="J29" s="39"/>
      <c r="K29" s="1"/>
      <c r="L29" s="11"/>
      <c r="M29" s="11"/>
      <c r="N29" s="11"/>
      <c r="O29" s="11"/>
      <c r="P29" s="11"/>
      <c r="Q29" s="11"/>
    </row>
    <row r="30" spans="1:25">
      <c r="A30" s="20"/>
      <c r="B30" s="236" t="s">
        <v>5</v>
      </c>
      <c r="C30" s="26"/>
      <c r="D30" s="91" t="s">
        <v>34</v>
      </c>
      <c r="E30" s="23"/>
      <c r="F30" s="23"/>
      <c r="G30" s="92">
        <v>0</v>
      </c>
      <c r="H30" s="41"/>
      <c r="I30" s="41"/>
      <c r="J30" s="31"/>
      <c r="K30" s="1"/>
      <c r="L30" s="67"/>
      <c r="M30" s="68"/>
      <c r="N30" s="69"/>
      <c r="O30" s="69"/>
      <c r="P30" s="70"/>
      <c r="Q30" s="11"/>
    </row>
    <row r="31" spans="1:25">
      <c r="A31" s="20"/>
      <c r="B31" s="234"/>
      <c r="C31" s="28" t="s">
        <v>61</v>
      </c>
      <c r="D31" s="66" t="s">
        <v>62</v>
      </c>
      <c r="E31" s="23">
        <v>1</v>
      </c>
      <c r="F31" s="23">
        <v>5</v>
      </c>
      <c r="G31" s="23">
        <v>5</v>
      </c>
      <c r="H31" s="42"/>
      <c r="I31" s="42"/>
      <c r="J31" s="25"/>
      <c r="K31" s="1" t="s">
        <v>87</v>
      </c>
      <c r="L31" s="11"/>
      <c r="M31" s="11"/>
      <c r="N31" s="11"/>
      <c r="O31" s="11"/>
      <c r="P31" s="11"/>
      <c r="Q31" s="11"/>
    </row>
    <row r="32" spans="1:25">
      <c r="A32" s="20"/>
      <c r="B32" s="234"/>
      <c r="C32" s="26" t="s">
        <v>69</v>
      </c>
      <c r="D32" s="24" t="s">
        <v>72</v>
      </c>
      <c r="E32" s="23">
        <v>1</v>
      </c>
      <c r="F32" s="23">
        <v>5</v>
      </c>
      <c r="G32" s="23">
        <v>5</v>
      </c>
      <c r="H32" s="43"/>
      <c r="I32" s="43"/>
      <c r="J32" s="25"/>
      <c r="K32" s="1" t="s">
        <v>87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>
      <c r="A33" s="20"/>
      <c r="B33" s="234"/>
      <c r="C33" s="26" t="s">
        <v>75</v>
      </c>
      <c r="D33" s="27" t="s">
        <v>76</v>
      </c>
      <c r="E33" s="23">
        <v>1</v>
      </c>
      <c r="F33" s="23">
        <v>5</v>
      </c>
      <c r="G33" s="30">
        <v>5</v>
      </c>
      <c r="H33" s="43"/>
      <c r="I33" s="43"/>
      <c r="J33" s="25"/>
      <c r="K33" s="1" t="s">
        <v>87</v>
      </c>
      <c r="L33" s="11"/>
      <c r="M33" s="11"/>
      <c r="N33" s="11"/>
      <c r="O33" s="11"/>
      <c r="P33" s="11"/>
      <c r="Q33" s="99"/>
      <c r="R33" s="100"/>
      <c r="S33" s="69"/>
      <c r="T33" s="69"/>
      <c r="U33" s="69"/>
      <c r="V33" s="101"/>
      <c r="W33" s="101"/>
      <c r="X33" s="68"/>
      <c r="Y33" s="11"/>
    </row>
    <row r="34" spans="1:25">
      <c r="A34" s="20"/>
      <c r="B34" s="234"/>
      <c r="C34" s="26"/>
      <c r="D34" s="94" t="s">
        <v>35</v>
      </c>
      <c r="E34" s="95">
        <v>1</v>
      </c>
      <c r="F34" s="95">
        <v>5</v>
      </c>
      <c r="G34" s="95">
        <v>5</v>
      </c>
      <c r="H34" s="42"/>
      <c r="I34" s="43"/>
      <c r="J34" s="25"/>
      <c r="K34" s="1" t="s">
        <v>37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>
      <c r="A35" s="20"/>
      <c r="B35" s="234"/>
      <c r="C35" s="26"/>
      <c r="D35" s="27"/>
      <c r="E35" s="23"/>
      <c r="F35" s="23"/>
      <c r="G35" s="41"/>
      <c r="H35" s="43">
        <f>SUM(F30:F35)</f>
        <v>20</v>
      </c>
      <c r="I35" s="43">
        <f>SUM(G30:G35)</f>
        <v>20</v>
      </c>
      <c r="J35" s="25"/>
      <c r="K35" s="1"/>
      <c r="L35" s="11"/>
      <c r="M35" s="11"/>
      <c r="N35" s="11"/>
      <c r="O35" s="11"/>
      <c r="P35" s="11"/>
      <c r="Q35" s="11"/>
    </row>
    <row r="36" spans="1:25">
      <c r="A36" s="20"/>
      <c r="B36" s="234" t="s">
        <v>6</v>
      </c>
      <c r="C36" s="21"/>
      <c r="D36" s="89" t="s">
        <v>34</v>
      </c>
      <c r="E36" s="43"/>
      <c r="F36" s="43"/>
      <c r="G36" s="43">
        <v>0</v>
      </c>
      <c r="H36" s="42"/>
      <c r="I36" s="42"/>
      <c r="J36" s="25"/>
      <c r="K36" s="1"/>
      <c r="L36" s="11"/>
      <c r="M36" s="11"/>
      <c r="N36" s="11"/>
      <c r="O36" s="11"/>
      <c r="P36" s="11"/>
      <c r="Q36" s="11"/>
    </row>
    <row r="37" spans="1:25">
      <c r="A37" s="20"/>
      <c r="B37" s="234"/>
      <c r="C37" s="26" t="s">
        <v>89</v>
      </c>
      <c r="D37" s="27" t="s">
        <v>67</v>
      </c>
      <c r="E37" s="23">
        <v>1</v>
      </c>
      <c r="F37" s="23">
        <v>5</v>
      </c>
      <c r="G37" s="23">
        <v>5</v>
      </c>
      <c r="H37" s="42"/>
      <c r="I37" s="42"/>
      <c r="J37" s="25"/>
      <c r="K37" s="1" t="s">
        <v>87</v>
      </c>
      <c r="L37" s="11"/>
      <c r="M37" s="11"/>
      <c r="N37" s="11"/>
      <c r="O37" s="11"/>
      <c r="P37" s="11"/>
      <c r="Q37" s="11"/>
    </row>
    <row r="38" spans="1:25">
      <c r="A38" s="20"/>
      <c r="B38" s="234"/>
      <c r="C38" s="21" t="s">
        <v>79</v>
      </c>
      <c r="D38" s="22" t="s">
        <v>80</v>
      </c>
      <c r="E38" s="23">
        <v>1</v>
      </c>
      <c r="F38" s="23">
        <v>5</v>
      </c>
      <c r="G38" s="23">
        <v>5</v>
      </c>
      <c r="H38" s="43"/>
      <c r="I38" s="43"/>
      <c r="J38" s="25"/>
      <c r="K38" s="1" t="s">
        <v>92</v>
      </c>
      <c r="L38" s="11"/>
      <c r="M38" s="11"/>
      <c r="N38" s="11"/>
      <c r="O38" s="11"/>
      <c r="P38" s="11"/>
      <c r="Q38" s="11"/>
    </row>
    <row r="39" spans="1:25">
      <c r="A39" s="20"/>
      <c r="B39" s="234"/>
      <c r="C39" s="21" t="s">
        <v>90</v>
      </c>
      <c r="D39" s="22" t="s">
        <v>83</v>
      </c>
      <c r="E39" s="23">
        <v>1</v>
      </c>
      <c r="F39" s="23">
        <v>5</v>
      </c>
      <c r="G39" s="23">
        <v>5</v>
      </c>
      <c r="H39" s="43"/>
      <c r="I39" s="43"/>
      <c r="J39" s="25"/>
      <c r="K39" s="1" t="s">
        <v>92</v>
      </c>
      <c r="L39" s="11"/>
      <c r="M39" s="11"/>
      <c r="N39" s="11"/>
      <c r="O39" s="11"/>
      <c r="P39" s="11"/>
      <c r="Q39" s="11"/>
    </row>
    <row r="40" spans="1:25">
      <c r="A40" s="20"/>
      <c r="B40" s="234"/>
      <c r="C40" s="26" t="s">
        <v>42</v>
      </c>
      <c r="D40" s="26" t="s">
        <v>43</v>
      </c>
      <c r="E40" s="42">
        <v>1</v>
      </c>
      <c r="F40" s="42">
        <v>5</v>
      </c>
      <c r="G40" s="42">
        <v>5</v>
      </c>
      <c r="H40" s="42"/>
      <c r="I40" s="42"/>
      <c r="J40" s="25"/>
      <c r="K40" s="1" t="s">
        <v>84</v>
      </c>
      <c r="L40" s="11"/>
      <c r="M40" s="11"/>
      <c r="N40" s="11"/>
      <c r="O40" s="11"/>
      <c r="P40" s="11"/>
      <c r="Q40" s="11"/>
    </row>
    <row r="41" spans="1:25">
      <c r="A41" s="20"/>
      <c r="B41" s="234"/>
      <c r="C41" s="89"/>
      <c r="D41" s="26"/>
      <c r="E41" s="43"/>
      <c r="F41" s="43"/>
      <c r="G41" s="42"/>
      <c r="H41" s="43">
        <f>SUM(F36:F41)</f>
        <v>20</v>
      </c>
      <c r="I41" s="43">
        <f>SUM(G36:G41)</f>
        <v>20</v>
      </c>
      <c r="J41" s="25"/>
      <c r="K41" s="1"/>
      <c r="L41" s="11"/>
      <c r="M41" s="11"/>
      <c r="N41" s="11"/>
      <c r="O41" s="11"/>
      <c r="P41" s="11"/>
      <c r="Q41" s="11"/>
    </row>
    <row r="42" spans="1:25">
      <c r="A42" s="20"/>
      <c r="B42" s="234" t="s">
        <v>7</v>
      </c>
      <c r="C42" s="89"/>
      <c r="D42" s="89" t="s">
        <v>34</v>
      </c>
      <c r="E42" s="43"/>
      <c r="F42" s="43"/>
      <c r="G42" s="43">
        <v>0</v>
      </c>
      <c r="H42" s="43"/>
      <c r="I42" s="43"/>
      <c r="J42" s="25"/>
      <c r="K42" s="1"/>
      <c r="L42" s="11"/>
      <c r="M42" s="11"/>
      <c r="N42" s="11"/>
      <c r="O42" s="11"/>
      <c r="P42" s="11"/>
      <c r="Q42" s="11"/>
    </row>
    <row r="43" spans="1:25">
      <c r="A43" s="20"/>
      <c r="B43" s="234"/>
      <c r="C43" s="89"/>
      <c r="D43" s="89"/>
      <c r="E43" s="43"/>
      <c r="F43" s="43"/>
      <c r="G43" s="43"/>
      <c r="H43" s="43">
        <f>SUM(F42:F43)</f>
        <v>0</v>
      </c>
      <c r="I43" s="43">
        <f>SUM(G42:G43)</f>
        <v>0</v>
      </c>
      <c r="J43" s="25"/>
      <c r="K43" s="1"/>
      <c r="L43" s="11"/>
      <c r="M43" s="11"/>
      <c r="N43" s="11"/>
      <c r="O43" s="11"/>
      <c r="P43" s="11"/>
      <c r="Q43" s="11"/>
    </row>
    <row r="44" spans="1:25">
      <c r="A44" s="20"/>
      <c r="B44" s="86" t="s">
        <v>100</v>
      </c>
      <c r="C44" s="46"/>
      <c r="D44" s="46"/>
      <c r="E44" s="46"/>
      <c r="F44" s="46"/>
      <c r="G44" s="46"/>
      <c r="H44" s="46"/>
      <c r="I44" s="46"/>
      <c r="J44" s="47"/>
      <c r="K44" s="103"/>
      <c r="L44" s="83"/>
      <c r="M44" s="11"/>
      <c r="N44" s="11"/>
      <c r="O44" s="11"/>
      <c r="P44" s="11"/>
      <c r="Q44" s="11"/>
    </row>
    <row r="45" spans="1:25">
      <c r="A45" s="20"/>
      <c r="B45" s="235" t="s">
        <v>5</v>
      </c>
      <c r="C45" s="52"/>
      <c r="D45" s="78" t="s">
        <v>34</v>
      </c>
      <c r="E45" s="76"/>
      <c r="F45" s="76"/>
      <c r="G45" s="80">
        <v>0</v>
      </c>
      <c r="H45" s="80"/>
      <c r="I45" s="80"/>
      <c r="J45" s="81"/>
      <c r="K45" s="103"/>
      <c r="L45" s="84"/>
      <c r="M45" s="68"/>
      <c r="N45" s="69"/>
      <c r="O45" s="69"/>
      <c r="P45" s="70"/>
      <c r="Q45" s="11"/>
    </row>
    <row r="46" spans="1:25">
      <c r="A46" s="20"/>
      <c r="B46" s="231"/>
      <c r="C46" s="59" t="s">
        <v>91</v>
      </c>
      <c r="D46" s="77" t="s">
        <v>68</v>
      </c>
      <c r="E46" s="56">
        <v>1</v>
      </c>
      <c r="F46" s="56">
        <v>5</v>
      </c>
      <c r="G46" s="56">
        <v>5</v>
      </c>
      <c r="H46" s="49"/>
      <c r="I46" s="49"/>
      <c r="J46" s="33"/>
      <c r="K46" s="103" t="s">
        <v>87</v>
      </c>
      <c r="L46" s="83"/>
      <c r="M46" s="11"/>
      <c r="N46" s="11"/>
      <c r="O46" s="11"/>
      <c r="P46" s="11"/>
      <c r="Q46" s="11"/>
    </row>
    <row r="47" spans="1:25">
      <c r="A47" s="20"/>
      <c r="B47" s="231"/>
      <c r="C47" s="52" t="s">
        <v>77</v>
      </c>
      <c r="D47" s="77" t="s">
        <v>78</v>
      </c>
      <c r="E47" s="49">
        <v>1</v>
      </c>
      <c r="F47" s="49">
        <v>5</v>
      </c>
      <c r="G47" s="49">
        <v>5</v>
      </c>
      <c r="H47" s="51"/>
      <c r="I47" s="51"/>
      <c r="J47" s="33"/>
      <c r="K47" s="104" t="s">
        <v>87</v>
      </c>
      <c r="L47" s="83"/>
      <c r="M47" s="11"/>
      <c r="N47" s="11"/>
      <c r="O47" s="11"/>
      <c r="P47" s="11"/>
      <c r="Q47" s="11"/>
    </row>
    <row r="48" spans="1:25">
      <c r="A48" s="20"/>
      <c r="B48" s="231"/>
      <c r="C48" s="52" t="s">
        <v>63</v>
      </c>
      <c r="D48" s="77" t="s">
        <v>65</v>
      </c>
      <c r="E48" s="49">
        <v>1</v>
      </c>
      <c r="F48" s="49">
        <v>5</v>
      </c>
      <c r="G48" s="49">
        <v>5</v>
      </c>
      <c r="H48" s="51"/>
      <c r="I48" s="51"/>
      <c r="J48" s="33"/>
      <c r="K48" s="104" t="s">
        <v>87</v>
      </c>
      <c r="L48" s="83"/>
      <c r="M48" s="11"/>
      <c r="N48" s="11"/>
      <c r="O48" s="11"/>
      <c r="P48" s="11"/>
      <c r="Q48" s="11"/>
    </row>
    <row r="49" spans="1:17">
      <c r="A49" s="20"/>
      <c r="B49" s="231"/>
      <c r="C49" s="52" t="s">
        <v>70</v>
      </c>
      <c r="D49" s="77" t="s">
        <v>73</v>
      </c>
      <c r="E49" s="49">
        <v>1</v>
      </c>
      <c r="F49" s="49">
        <v>5</v>
      </c>
      <c r="G49" s="49">
        <v>5</v>
      </c>
      <c r="H49" s="51"/>
      <c r="I49" s="51"/>
      <c r="J49" s="33"/>
      <c r="K49" s="103" t="s">
        <v>87</v>
      </c>
      <c r="L49" s="11"/>
      <c r="M49" s="11"/>
      <c r="N49" s="11"/>
      <c r="O49" s="11"/>
      <c r="P49" s="11"/>
      <c r="Q49" s="11"/>
    </row>
    <row r="50" spans="1:17">
      <c r="A50" s="20"/>
      <c r="B50" s="231"/>
      <c r="C50" s="88"/>
      <c r="D50" s="52"/>
      <c r="E50" s="49"/>
      <c r="F50" s="49"/>
      <c r="G50" s="49"/>
      <c r="H50" s="51">
        <f>SUM(F45:F50)</f>
        <v>20</v>
      </c>
      <c r="I50" s="51">
        <f>SUM(G45:G50)</f>
        <v>20</v>
      </c>
      <c r="J50" s="33"/>
      <c r="K50" s="103"/>
      <c r="L50" s="85"/>
    </row>
    <row r="51" spans="1:17">
      <c r="A51" s="20"/>
      <c r="B51" s="231" t="s">
        <v>6</v>
      </c>
      <c r="C51" s="57"/>
      <c r="D51" s="78" t="s">
        <v>34</v>
      </c>
      <c r="E51" s="56"/>
      <c r="F51" s="56"/>
      <c r="G51" s="76">
        <v>0</v>
      </c>
      <c r="H51" s="49"/>
      <c r="I51" s="49"/>
      <c r="J51" s="33"/>
      <c r="K51" s="103"/>
      <c r="L51" s="85"/>
    </row>
    <row r="52" spans="1:17">
      <c r="A52" s="20"/>
      <c r="B52" s="231"/>
      <c r="C52" s="57" t="s">
        <v>64</v>
      </c>
      <c r="D52" s="58" t="s">
        <v>66</v>
      </c>
      <c r="E52" s="56">
        <v>1</v>
      </c>
      <c r="F52" s="56">
        <v>5</v>
      </c>
      <c r="G52" s="56">
        <v>5</v>
      </c>
      <c r="H52" s="49"/>
      <c r="I52" s="49"/>
      <c r="J52" s="33"/>
      <c r="K52" s="103" t="s">
        <v>87</v>
      </c>
      <c r="L52" s="85"/>
    </row>
    <row r="53" spans="1:17">
      <c r="A53" s="20"/>
      <c r="B53" s="231"/>
      <c r="C53" s="57" t="s">
        <v>71</v>
      </c>
      <c r="D53" s="58" t="s">
        <v>74</v>
      </c>
      <c r="E53" s="49">
        <v>1</v>
      </c>
      <c r="F53" s="49">
        <v>5</v>
      </c>
      <c r="G53" s="49">
        <v>5</v>
      </c>
      <c r="H53" s="51"/>
      <c r="I53" s="51"/>
      <c r="J53" s="33"/>
      <c r="K53" s="103" t="s">
        <v>87</v>
      </c>
      <c r="L53" s="85"/>
    </row>
    <row r="54" spans="1:17">
      <c r="A54" s="20"/>
      <c r="B54" s="231"/>
      <c r="C54" s="52" t="s">
        <v>81</v>
      </c>
      <c r="D54" s="77" t="s">
        <v>82</v>
      </c>
      <c r="E54" s="49">
        <v>1</v>
      </c>
      <c r="F54" s="49">
        <v>5</v>
      </c>
      <c r="G54" s="49">
        <v>5</v>
      </c>
      <c r="H54" s="51"/>
      <c r="I54" s="51"/>
      <c r="J54" s="33"/>
      <c r="K54" s="103" t="s">
        <v>92</v>
      </c>
      <c r="L54" s="85"/>
    </row>
    <row r="55" spans="1:17">
      <c r="A55" s="20"/>
      <c r="B55" s="231"/>
      <c r="C55" s="88"/>
      <c r="D55" s="52" t="s">
        <v>35</v>
      </c>
      <c r="E55" s="49">
        <v>1</v>
      </c>
      <c r="F55" s="49">
        <v>5</v>
      </c>
      <c r="G55" s="49">
        <v>5</v>
      </c>
      <c r="H55" s="51"/>
      <c r="I55" s="51"/>
      <c r="J55" s="33"/>
      <c r="K55" s="103" t="s">
        <v>37</v>
      </c>
      <c r="L55" s="85"/>
    </row>
    <row r="56" spans="1:17">
      <c r="A56" s="20"/>
      <c r="B56" s="231"/>
      <c r="C56" s="88"/>
      <c r="D56" s="52"/>
      <c r="E56" s="51"/>
      <c r="F56" s="51"/>
      <c r="G56" s="49"/>
      <c r="H56" s="51">
        <f>SUM(F51:F56)</f>
        <v>20</v>
      </c>
      <c r="I56" s="51">
        <f>SUM(G51:G56)</f>
        <v>20</v>
      </c>
      <c r="J56" s="33"/>
      <c r="K56" s="103"/>
      <c r="L56" s="85"/>
    </row>
    <row r="57" spans="1:17" ht="15" customHeight="1">
      <c r="A57" s="20"/>
      <c r="B57" s="231" t="s">
        <v>7</v>
      </c>
      <c r="C57" s="88"/>
      <c r="D57" s="78" t="s">
        <v>34</v>
      </c>
      <c r="E57" s="51"/>
      <c r="F57" s="51"/>
      <c r="G57" s="51">
        <v>0</v>
      </c>
      <c r="H57" s="51"/>
      <c r="I57" s="51"/>
      <c r="J57" s="33"/>
      <c r="K57" s="103"/>
      <c r="L57" s="85"/>
    </row>
    <row r="58" spans="1:17">
      <c r="A58" s="20"/>
      <c r="B58" s="231"/>
      <c r="C58" s="88"/>
      <c r="D58" s="88"/>
      <c r="E58" s="51"/>
      <c r="F58" s="51"/>
      <c r="G58" s="51"/>
      <c r="H58" s="51">
        <f>SUM(F57:F58)</f>
        <v>0</v>
      </c>
      <c r="I58" s="51">
        <f>SUM(G57:G58)</f>
        <v>0</v>
      </c>
      <c r="J58" s="33"/>
      <c r="K58" s="103"/>
      <c r="L58" s="96"/>
      <c r="M58" s="93"/>
      <c r="N58" s="93"/>
    </row>
    <row r="59" spans="1:17">
      <c r="A59" s="20"/>
      <c r="B59" s="37" t="s">
        <v>94</v>
      </c>
      <c r="C59" s="38"/>
      <c r="D59" s="38"/>
      <c r="E59" s="38"/>
      <c r="F59" s="38"/>
      <c r="G59" s="38"/>
      <c r="H59" s="38"/>
      <c r="I59" s="38"/>
      <c r="J59" s="39"/>
      <c r="K59" s="82"/>
      <c r="L59" s="96"/>
    </row>
    <row r="60" spans="1:17">
      <c r="A60" s="20"/>
      <c r="B60" s="236" t="s">
        <v>5</v>
      </c>
      <c r="C60" s="29"/>
      <c r="D60" s="74" t="s">
        <v>34</v>
      </c>
      <c r="E60" s="30"/>
      <c r="F60" s="30"/>
      <c r="G60" s="30"/>
      <c r="H60" s="41"/>
      <c r="I60" s="41"/>
      <c r="J60" s="31"/>
      <c r="K60" s="1"/>
    </row>
    <row r="61" spans="1:17">
      <c r="A61" s="20"/>
      <c r="B61" s="234"/>
      <c r="C61" s="29"/>
      <c r="D61" s="25"/>
      <c r="E61" s="30"/>
      <c r="F61" s="30"/>
      <c r="G61" s="30"/>
      <c r="H61" s="42"/>
      <c r="I61" s="42"/>
      <c r="J61" s="25"/>
      <c r="K61" s="1"/>
    </row>
    <row r="62" spans="1:17">
      <c r="A62" s="20"/>
      <c r="B62" s="234"/>
      <c r="C62" s="89"/>
      <c r="D62" s="26"/>
      <c r="E62" s="42"/>
      <c r="F62" s="42"/>
      <c r="G62" s="42"/>
      <c r="H62" s="43"/>
      <c r="I62" s="43"/>
      <c r="J62" s="25"/>
      <c r="K62" s="1"/>
    </row>
    <row r="63" spans="1:17">
      <c r="A63" s="20"/>
      <c r="B63" s="234"/>
      <c r="C63" s="89"/>
      <c r="D63" s="26"/>
      <c r="E63" s="43"/>
      <c r="F63" s="43"/>
      <c r="G63" s="42"/>
      <c r="H63" s="43">
        <f>SUM(F60:F63)</f>
        <v>0</v>
      </c>
      <c r="I63" s="43">
        <f>SUM(G60:G63)</f>
        <v>0</v>
      </c>
      <c r="J63" s="25"/>
      <c r="K63" s="1"/>
    </row>
    <row r="64" spans="1:17">
      <c r="A64" s="20"/>
      <c r="B64" s="234" t="s">
        <v>6</v>
      </c>
      <c r="C64" s="26"/>
      <c r="D64" s="74" t="s">
        <v>34</v>
      </c>
      <c r="E64" s="42"/>
      <c r="F64" s="42"/>
      <c r="G64" s="42"/>
      <c r="H64" s="42"/>
      <c r="I64" s="42"/>
      <c r="J64" s="25"/>
      <c r="K64" s="1"/>
    </row>
    <row r="65" spans="1:11">
      <c r="A65" s="20"/>
      <c r="B65" s="234"/>
      <c r="C65" s="26"/>
      <c r="D65" s="24"/>
      <c r="E65" s="42"/>
      <c r="F65" s="42"/>
      <c r="G65" s="42"/>
      <c r="H65" s="42"/>
      <c r="I65" s="42"/>
      <c r="J65" s="25"/>
      <c r="K65" s="1"/>
    </row>
    <row r="66" spans="1:11">
      <c r="A66" s="20"/>
      <c r="B66" s="234"/>
      <c r="C66" s="89"/>
      <c r="D66" s="89"/>
      <c r="E66" s="43"/>
      <c r="F66" s="43"/>
      <c r="G66" s="43"/>
      <c r="H66" s="43"/>
      <c r="I66" s="43"/>
      <c r="J66" s="25"/>
      <c r="K66" s="1"/>
    </row>
    <row r="67" spans="1:11">
      <c r="A67" s="20"/>
      <c r="B67" s="234"/>
      <c r="C67" s="89"/>
      <c r="D67" s="26"/>
      <c r="E67" s="43"/>
      <c r="F67" s="43"/>
      <c r="G67" s="43"/>
      <c r="H67" s="43">
        <f>SUM(F64:F67)</f>
        <v>0</v>
      </c>
      <c r="I67" s="43">
        <f>SUM(G64:G67)</f>
        <v>0</v>
      </c>
      <c r="J67" s="25"/>
      <c r="K67" s="1"/>
    </row>
    <row r="68" spans="1:11">
      <c r="A68" s="20"/>
      <c r="B68" s="234" t="s">
        <v>7</v>
      </c>
      <c r="C68" s="89"/>
      <c r="D68" s="89"/>
      <c r="E68" s="43"/>
      <c r="F68" s="43"/>
      <c r="G68" s="43"/>
      <c r="H68" s="43"/>
      <c r="I68" s="43"/>
      <c r="J68" s="25"/>
      <c r="K68" s="1"/>
    </row>
    <row r="69" spans="1:11">
      <c r="A69" s="20"/>
      <c r="B69" s="234"/>
      <c r="C69" s="89"/>
      <c r="D69" s="89"/>
      <c r="E69" s="43"/>
      <c r="F69" s="43"/>
      <c r="G69" s="43"/>
      <c r="H69" s="43"/>
      <c r="I69" s="43"/>
      <c r="J69" s="25"/>
      <c r="K69" s="1"/>
    </row>
    <row r="70" spans="1:11">
      <c r="A70" s="20"/>
      <c r="B70" s="234"/>
      <c r="C70" s="89"/>
      <c r="D70" s="89"/>
      <c r="E70" s="43"/>
      <c r="F70" s="43"/>
      <c r="G70" s="43"/>
      <c r="H70" s="43"/>
      <c r="I70" s="43"/>
      <c r="J70" s="25"/>
      <c r="K70" s="1"/>
    </row>
    <row r="71" spans="1:11">
      <c r="A71" s="20"/>
      <c r="B71" s="20"/>
      <c r="C71" s="20"/>
      <c r="D71" s="20"/>
      <c r="E71" s="20"/>
      <c r="F71" s="20"/>
      <c r="G71" s="34" t="s">
        <v>12</v>
      </c>
      <c r="H71" s="79">
        <f>SUM(H4:H70)</f>
        <v>160</v>
      </c>
      <c r="I71" s="79">
        <f>SUM(I4:I70)</f>
        <v>160</v>
      </c>
      <c r="J71" s="20"/>
    </row>
  </sheetData>
  <autoFilter ref="B2:K71"/>
  <mergeCells count="15"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  <mergeCell ref="B27:B28"/>
    <mergeCell ref="B4:B7"/>
    <mergeCell ref="B8:B12"/>
    <mergeCell ref="B13:B15"/>
    <mergeCell ref="B17:B22"/>
    <mergeCell ref="B23:B26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abSelected="1" topLeftCell="A2" zoomScale="120" zoomScaleNormal="120" workbookViewId="0">
      <pane ySplit="1" topLeftCell="A3" activePane="bottomLeft" state="frozen"/>
      <selection activeCell="A2" sqref="A2"/>
      <selection pane="bottomLeft" activeCell="N6" sqref="N6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style="168" customWidth="1"/>
    <col min="5" max="5" width="9" style="154" customWidth="1"/>
    <col min="6" max="6" width="9.1796875" style="154" customWidth="1"/>
    <col min="7" max="7" width="11.26953125" customWidth="1"/>
    <col min="8" max="8" width="10.453125" customWidth="1"/>
    <col min="9" max="9" width="11.1796875" customWidth="1"/>
    <col min="10" max="10" width="14.1796875" customWidth="1"/>
    <col min="11" max="11" width="10.453125" customWidth="1"/>
    <col min="15" max="15" width="14.54296875" customWidth="1"/>
  </cols>
  <sheetData>
    <row r="1" spans="1:17" s="85" customFormat="1" ht="24.65" customHeight="1">
      <c r="A1" s="105"/>
      <c r="B1" s="126" t="s">
        <v>248</v>
      </c>
      <c r="C1" s="105"/>
      <c r="D1" s="155"/>
      <c r="E1" s="149"/>
      <c r="F1" s="150"/>
      <c r="G1" s="105"/>
      <c r="H1" s="105"/>
      <c r="I1" s="130"/>
      <c r="J1" s="105"/>
    </row>
    <row r="2" spans="1:17" s="85" customFormat="1" ht="58">
      <c r="A2" s="105"/>
      <c r="B2" s="129" t="s">
        <v>18</v>
      </c>
      <c r="C2" s="127" t="s">
        <v>0</v>
      </c>
      <c r="D2" s="156" t="s">
        <v>1</v>
      </c>
      <c r="E2" s="129" t="s">
        <v>2</v>
      </c>
      <c r="F2" s="129" t="s">
        <v>3</v>
      </c>
      <c r="G2" s="127" t="s">
        <v>102</v>
      </c>
      <c r="H2" s="127" t="s">
        <v>104</v>
      </c>
      <c r="I2" s="127" t="s">
        <v>11</v>
      </c>
      <c r="J2" s="36" t="s">
        <v>8</v>
      </c>
      <c r="K2" s="128" t="s">
        <v>32</v>
      </c>
      <c r="M2"/>
    </row>
    <row r="3" spans="1:17">
      <c r="A3" s="20"/>
      <c r="B3" s="71" t="s">
        <v>105</v>
      </c>
      <c r="C3" s="38"/>
      <c r="D3" s="157"/>
      <c r="E3" s="151"/>
      <c r="F3" s="151"/>
      <c r="G3" s="38"/>
      <c r="H3" s="38"/>
      <c r="I3" s="38"/>
      <c r="J3" s="39"/>
      <c r="K3" s="1"/>
    </row>
    <row r="4" spans="1:17" ht="14.5" customHeight="1">
      <c r="A4" s="20"/>
      <c r="B4" s="237" t="s">
        <v>5</v>
      </c>
      <c r="C4" s="40" t="s">
        <v>249</v>
      </c>
      <c r="D4" s="158" t="str">
        <f>VLOOKUP($C4, 'All Courses'!$B$3:$E$112, 2, FALSE)</f>
        <v>University English Writing Skills</v>
      </c>
      <c r="E4" s="148">
        <f>VLOOKUP($C4, 'All Courses'!$B$3:$E$112, 3, FALSE)</f>
        <v>1</v>
      </c>
      <c r="F4" s="148">
        <f>VLOOKUP($C4, 'All Courses'!$B$3:$E$112, 4, FALSE)</f>
        <v>5</v>
      </c>
      <c r="G4" s="41">
        <f t="shared" ref="G4:G7" si="0">F4/E4</f>
        <v>5</v>
      </c>
      <c r="H4" s="41"/>
      <c r="I4" s="41"/>
      <c r="J4" s="31"/>
      <c r="K4" s="1"/>
    </row>
    <row r="5" spans="1:17" ht="29">
      <c r="A5" s="20"/>
      <c r="B5" s="238"/>
      <c r="C5" s="26" t="s">
        <v>251</v>
      </c>
      <c r="D5" s="158" t="s">
        <v>252</v>
      </c>
      <c r="E5" s="148">
        <v>1</v>
      </c>
      <c r="F5" s="148">
        <v>5</v>
      </c>
      <c r="G5" s="41">
        <f t="shared" si="0"/>
        <v>5</v>
      </c>
      <c r="H5" s="42"/>
      <c r="I5" s="42"/>
      <c r="J5" s="25"/>
      <c r="K5" s="1"/>
    </row>
    <row r="6" spans="1:17">
      <c r="A6" s="20"/>
      <c r="B6" s="238"/>
      <c r="C6" s="26" t="s">
        <v>260</v>
      </c>
      <c r="D6" s="158" t="s">
        <v>261</v>
      </c>
      <c r="E6" s="148">
        <v>2</v>
      </c>
      <c r="F6" s="148">
        <v>10</v>
      </c>
      <c r="G6" s="41">
        <f t="shared" si="0"/>
        <v>5</v>
      </c>
      <c r="H6" s="42"/>
      <c r="I6" s="42"/>
      <c r="J6" s="25"/>
      <c r="K6" s="1"/>
      <c r="M6" t="s">
        <v>262</v>
      </c>
    </row>
    <row r="7" spans="1:17" ht="29">
      <c r="A7" s="20"/>
      <c r="B7" s="238"/>
      <c r="C7" s="72" t="s">
        <v>250</v>
      </c>
      <c r="D7" s="158" t="s">
        <v>253</v>
      </c>
      <c r="E7" s="148">
        <v>2</v>
      </c>
      <c r="F7" s="148">
        <v>10</v>
      </c>
      <c r="G7" s="41">
        <f t="shared" si="0"/>
        <v>5</v>
      </c>
      <c r="H7" s="43"/>
      <c r="I7" s="43"/>
      <c r="J7" s="25"/>
      <c r="K7" s="1"/>
      <c r="M7" s="179"/>
      <c r="N7" s="179"/>
      <c r="O7" s="179"/>
      <c r="P7" s="179"/>
    </row>
    <row r="8" spans="1:17">
      <c r="A8" s="20"/>
      <c r="B8" s="239"/>
      <c r="C8" s="21"/>
      <c r="H8" s="43">
        <f>SUM(F4:F7)</f>
        <v>30</v>
      </c>
      <c r="I8" s="43">
        <f>SUM(G4:G7)</f>
        <v>20</v>
      </c>
      <c r="J8" s="25"/>
      <c r="K8" s="1"/>
      <c r="M8" s="179"/>
      <c r="N8" s="179"/>
      <c r="O8" s="179"/>
      <c r="P8" s="179"/>
    </row>
    <row r="9" spans="1:17">
      <c r="A9" s="20"/>
      <c r="B9" s="243" t="s">
        <v>6</v>
      </c>
      <c r="C9" s="173"/>
      <c r="D9" s="159" t="s">
        <v>34</v>
      </c>
      <c r="E9" s="73"/>
      <c r="F9" s="73"/>
      <c r="G9" s="43">
        <f>SUM(F4:F7)-SUM(G4:G7)</f>
        <v>10</v>
      </c>
      <c r="H9" s="43"/>
      <c r="I9" s="43"/>
      <c r="J9" s="74"/>
      <c r="K9" s="75"/>
      <c r="M9" s="179"/>
      <c r="N9" s="179"/>
      <c r="O9" s="179"/>
      <c r="P9" s="179"/>
    </row>
    <row r="10" spans="1:17">
      <c r="A10" s="20"/>
      <c r="B10" s="244"/>
      <c r="C10" s="26" t="s">
        <v>52</v>
      </c>
      <c r="D10" s="158" t="s">
        <v>53</v>
      </c>
      <c r="E10" s="148">
        <v>1</v>
      </c>
      <c r="F10" s="148">
        <v>5</v>
      </c>
      <c r="G10" s="41">
        <f>F10/E10</f>
        <v>5</v>
      </c>
      <c r="H10" s="42"/>
      <c r="I10" s="42"/>
      <c r="J10" s="25"/>
      <c r="K10" s="1"/>
      <c r="M10" s="179"/>
      <c r="N10" s="179"/>
      <c r="O10" s="179"/>
      <c r="P10" s="179"/>
    </row>
    <row r="11" spans="1:17">
      <c r="A11" s="20"/>
      <c r="B11" s="244"/>
      <c r="C11" s="62" t="s">
        <v>48</v>
      </c>
      <c r="D11" s="158" t="str">
        <f>VLOOKUP($C11, 'All Courses'!$B$3:$E$112, 2, FALSE)</f>
        <v>Introduction to Microeconomics</v>
      </c>
      <c r="E11" s="148">
        <f>VLOOKUP($C11, 'All Courses'!$B$3:$E$112, 3, FALSE)</f>
        <v>1</v>
      </c>
      <c r="F11" s="148">
        <f>VLOOKUP($C11, 'All Courses'!$B$3:$E$112, 4, FALSE)</f>
        <v>5</v>
      </c>
      <c r="G11" s="64">
        <f>F11/E11</f>
        <v>5</v>
      </c>
      <c r="H11" s="42"/>
      <c r="I11" s="42"/>
      <c r="J11" s="25"/>
      <c r="K11" s="1"/>
      <c r="M11" s="179"/>
      <c r="N11" s="180"/>
      <c r="O11" s="179"/>
      <c r="P11" s="179"/>
      <c r="Q11" s="181"/>
    </row>
    <row r="12" spans="1:17">
      <c r="A12" s="20"/>
      <c r="B12" s="245"/>
      <c r="C12" s="26"/>
      <c r="D12" s="158"/>
      <c r="E12" s="148"/>
      <c r="F12" s="148"/>
      <c r="G12" s="41"/>
      <c r="H12" s="43">
        <f>SUM(F10:F11)</f>
        <v>10</v>
      </c>
      <c r="I12" s="43">
        <f>SUM(G9:G11)</f>
        <v>20</v>
      </c>
      <c r="J12" s="25"/>
      <c r="K12" s="1"/>
      <c r="M12" s="179"/>
      <c r="N12" s="180"/>
      <c r="O12" s="179"/>
      <c r="P12" s="179"/>
    </row>
    <row r="13" spans="1:17">
      <c r="A13" s="20"/>
      <c r="B13" s="243" t="s">
        <v>7</v>
      </c>
      <c r="C13" s="98"/>
      <c r="D13" s="159" t="s">
        <v>34</v>
      </c>
      <c r="E13" s="43"/>
      <c r="F13" s="43"/>
      <c r="G13" s="43"/>
      <c r="H13" s="43"/>
      <c r="I13" s="43"/>
      <c r="J13" s="74"/>
      <c r="K13" s="1"/>
      <c r="M13" s="179"/>
      <c r="N13" s="180"/>
      <c r="O13" s="179"/>
      <c r="P13" s="179"/>
    </row>
    <row r="14" spans="1:17">
      <c r="A14" s="20"/>
      <c r="B14" s="244"/>
      <c r="C14" s="26"/>
      <c r="D14" s="158"/>
      <c r="E14" s="148"/>
      <c r="F14" s="148"/>
      <c r="G14" s="42"/>
      <c r="H14" s="43"/>
      <c r="I14" s="43"/>
      <c r="J14" s="25"/>
      <c r="K14" s="1"/>
      <c r="M14" s="179"/>
      <c r="N14" s="180"/>
      <c r="O14" s="179"/>
      <c r="P14" s="179"/>
    </row>
    <row r="15" spans="1:17" ht="14.5" customHeight="1">
      <c r="A15" s="20"/>
      <c r="B15" s="245"/>
      <c r="C15" s="98"/>
      <c r="D15" s="158"/>
      <c r="E15" s="148"/>
      <c r="F15" s="148"/>
      <c r="G15" s="42"/>
      <c r="H15" s="43">
        <f>SUM(G14)</f>
        <v>0</v>
      </c>
      <c r="I15" s="43">
        <f>SUM(G14:G16)</f>
        <v>0</v>
      </c>
      <c r="J15" s="25"/>
      <c r="K15" s="1"/>
      <c r="M15" s="179"/>
      <c r="N15" s="179"/>
      <c r="O15" s="179"/>
      <c r="P15" s="179"/>
    </row>
    <row r="16" spans="1:17">
      <c r="A16" s="20"/>
      <c r="B16" s="174"/>
      <c r="C16" s="175"/>
      <c r="D16" s="176"/>
      <c r="E16" s="177"/>
      <c r="F16" s="177"/>
      <c r="G16" s="43"/>
      <c r="H16" s="178"/>
      <c r="I16" s="178"/>
      <c r="J16" s="22"/>
      <c r="K16" s="1"/>
      <c r="M16" s="179"/>
      <c r="N16" s="180"/>
      <c r="O16" s="179"/>
      <c r="P16" s="179"/>
    </row>
    <row r="17" spans="1:25">
      <c r="A17" s="20"/>
      <c r="B17" s="86" t="s">
        <v>106</v>
      </c>
      <c r="C17" s="46"/>
      <c r="D17" s="160"/>
      <c r="E17" s="152"/>
      <c r="F17" s="152"/>
      <c r="G17" s="46"/>
      <c r="H17" s="46"/>
      <c r="I17" s="46"/>
      <c r="J17" s="47"/>
      <c r="K17" s="103"/>
      <c r="M17" s="179"/>
      <c r="N17" s="179"/>
    </row>
    <row r="18" spans="1:25">
      <c r="A18" s="20"/>
      <c r="B18" s="246" t="s">
        <v>5</v>
      </c>
      <c r="C18" s="54"/>
      <c r="D18" s="161" t="s">
        <v>34</v>
      </c>
      <c r="E18" s="56"/>
      <c r="F18" s="56"/>
      <c r="G18" s="76">
        <f>SUM(F14:F15)-SUM(G14:G15)</f>
        <v>0</v>
      </c>
      <c r="H18" s="48"/>
      <c r="I18" s="48"/>
      <c r="J18" s="32"/>
      <c r="K18" s="103"/>
      <c r="M18" s="179"/>
      <c r="N18" s="179"/>
    </row>
    <row r="19" spans="1:25">
      <c r="A19" s="20"/>
      <c r="B19" s="247"/>
      <c r="C19" s="54" t="s">
        <v>49</v>
      </c>
      <c r="D19" s="158" t="str">
        <f>VLOOKUP($C19, 'All Courses'!$B$3:$E$112, 2, FALSE)</f>
        <v>Introduction to Macroeconomics</v>
      </c>
      <c r="E19" s="148">
        <f>VLOOKUP($C19, 'All Courses'!$B$3:$E$112, 3, FALSE)</f>
        <v>1</v>
      </c>
      <c r="F19" s="148">
        <f>VLOOKUP($C19, 'All Courses'!$B$3:$E$112, 4, FALSE)</f>
        <v>5</v>
      </c>
      <c r="G19" s="56">
        <f>F19/E19</f>
        <v>5</v>
      </c>
      <c r="H19" s="48"/>
      <c r="I19" s="48"/>
      <c r="J19" s="32"/>
      <c r="K19" s="103"/>
      <c r="M19" s="179"/>
      <c r="N19" s="179"/>
      <c r="O19" s="179"/>
      <c r="P19" s="179"/>
    </row>
    <row r="20" spans="1:25">
      <c r="A20" s="20"/>
      <c r="B20" s="247"/>
      <c r="C20" s="54" t="s">
        <v>256</v>
      </c>
      <c r="D20" s="158" t="str">
        <f>VLOOKUP($C20, 'All Courses'!$B$3:$E$112, 2, FALSE)</f>
        <v>Hong Kong Economy</v>
      </c>
      <c r="E20" s="148">
        <f>VLOOKUP($C20, 'All Courses'!$B$3:$E$112, 3, FALSE)</f>
        <v>2</v>
      </c>
      <c r="F20" s="148">
        <f>VLOOKUP($C20, 'All Courses'!$B$3:$E$112, 4, FALSE)</f>
        <v>10</v>
      </c>
      <c r="G20" s="56">
        <f>F20/E20</f>
        <v>5</v>
      </c>
      <c r="H20" s="49"/>
      <c r="I20" s="49"/>
      <c r="J20" s="33"/>
      <c r="K20" s="103"/>
      <c r="M20" s="179"/>
      <c r="N20" s="179"/>
      <c r="O20" s="179"/>
      <c r="P20" s="179"/>
    </row>
    <row r="21" spans="1:25">
      <c r="A21" s="20"/>
      <c r="B21" s="247"/>
      <c r="C21" s="57" t="s">
        <v>44</v>
      </c>
      <c r="D21" s="158" t="s">
        <v>45</v>
      </c>
      <c r="E21" s="148">
        <v>2</v>
      </c>
      <c r="F21" s="148">
        <v>10</v>
      </c>
      <c r="G21" s="56">
        <f>F21/E21</f>
        <v>5</v>
      </c>
      <c r="H21" s="51"/>
      <c r="I21" s="51"/>
      <c r="J21" s="33"/>
      <c r="K21" s="103"/>
      <c r="M21" s="179"/>
      <c r="N21" s="180"/>
      <c r="O21" s="179"/>
      <c r="P21" s="179"/>
    </row>
    <row r="22" spans="1:25">
      <c r="A22" s="20"/>
      <c r="B22" s="248"/>
      <c r="C22" s="97"/>
      <c r="D22" s="158"/>
      <c r="E22" s="148"/>
      <c r="F22" s="148"/>
      <c r="G22" s="49"/>
      <c r="H22" s="51">
        <f>SUM(F18:F21)</f>
        <v>25</v>
      </c>
      <c r="I22" s="51">
        <f>SUM(G18:G22)</f>
        <v>15</v>
      </c>
      <c r="J22" s="33"/>
      <c r="K22" s="103"/>
      <c r="M22" s="179"/>
      <c r="N22" s="180"/>
      <c r="O22" s="179"/>
      <c r="P22" s="179"/>
    </row>
    <row r="23" spans="1:25">
      <c r="A23" s="20"/>
      <c r="B23" s="246" t="s">
        <v>6</v>
      </c>
      <c r="C23" s="57"/>
      <c r="D23" s="161" t="s">
        <v>34</v>
      </c>
      <c r="E23" s="76"/>
      <c r="F23" s="76"/>
      <c r="G23" s="76">
        <f>SUM(F19:F22)-SUM(G18:G22)</f>
        <v>10</v>
      </c>
      <c r="H23" s="51"/>
      <c r="I23" s="51"/>
      <c r="J23" s="33"/>
      <c r="K23" s="103"/>
      <c r="M23" s="179"/>
      <c r="N23" s="179"/>
      <c r="O23" s="179"/>
      <c r="P23" s="179"/>
      <c r="Q23" s="99"/>
      <c r="R23" s="99"/>
      <c r="S23" s="70"/>
      <c r="T23" s="70"/>
      <c r="U23" s="70"/>
      <c r="V23" s="70"/>
      <c r="W23" s="70"/>
      <c r="X23" s="68"/>
      <c r="Y23" s="11"/>
    </row>
    <row r="24" spans="1:25">
      <c r="A24" s="20"/>
      <c r="B24" s="247"/>
      <c r="C24" s="57"/>
      <c r="D24" s="158"/>
      <c r="E24" s="148"/>
      <c r="F24" s="148"/>
      <c r="G24" s="56"/>
      <c r="H24" s="49"/>
      <c r="I24" s="49"/>
      <c r="J24" s="33"/>
      <c r="K24" s="103"/>
    </row>
    <row r="25" spans="1:25">
      <c r="A25" s="20"/>
      <c r="B25" s="247"/>
      <c r="C25" s="52" t="s">
        <v>81</v>
      </c>
      <c r="D25" s="158" t="s">
        <v>264</v>
      </c>
      <c r="E25" s="148">
        <v>1</v>
      </c>
      <c r="F25" s="148">
        <v>5</v>
      </c>
      <c r="G25" s="56">
        <f>F25/E25</f>
        <v>5</v>
      </c>
      <c r="H25" s="49"/>
      <c r="I25" s="49"/>
      <c r="J25" s="33"/>
      <c r="K25" s="103"/>
    </row>
    <row r="26" spans="1:25">
      <c r="A26" s="20"/>
      <c r="B26" s="247"/>
      <c r="C26" s="52" t="s">
        <v>271</v>
      </c>
      <c r="D26" s="158" t="s">
        <v>272</v>
      </c>
      <c r="E26" s="148">
        <v>1</v>
      </c>
      <c r="F26" s="148">
        <v>5</v>
      </c>
      <c r="G26" s="56">
        <f>F26/E26</f>
        <v>5</v>
      </c>
      <c r="H26" s="49"/>
      <c r="I26" s="49"/>
      <c r="J26" s="33"/>
      <c r="K26" s="103"/>
    </row>
    <row r="27" spans="1:25">
      <c r="A27" s="20"/>
      <c r="B27" s="248"/>
      <c r="C27" s="52"/>
      <c r="D27" s="158"/>
      <c r="E27" s="148"/>
      <c r="F27" s="148"/>
      <c r="G27" s="49"/>
      <c r="H27" s="51">
        <f>SUM(F23:F26)</f>
        <v>10</v>
      </c>
      <c r="I27" s="51">
        <f>SUM(G23:G26)</f>
        <v>20</v>
      </c>
      <c r="J27" s="33"/>
      <c r="K27" s="103"/>
    </row>
    <row r="28" spans="1:25">
      <c r="A28" s="20"/>
      <c r="B28" s="246" t="s">
        <v>7</v>
      </c>
      <c r="C28" s="97"/>
      <c r="D28" s="161" t="s">
        <v>34</v>
      </c>
      <c r="E28" s="56"/>
      <c r="F28" s="56"/>
      <c r="G28" s="76">
        <v>0</v>
      </c>
      <c r="H28" s="51"/>
      <c r="I28" s="51"/>
      <c r="J28" s="33"/>
      <c r="K28" s="103"/>
      <c r="L28" s="93"/>
    </row>
    <row r="29" spans="1:25">
      <c r="A29" s="20"/>
      <c r="B29" s="247"/>
      <c r="C29" s="97"/>
      <c r="D29" s="158"/>
      <c r="E29" s="148"/>
      <c r="F29" s="148"/>
      <c r="G29" s="76"/>
      <c r="H29" s="51"/>
      <c r="I29" s="51"/>
      <c r="J29" s="33"/>
      <c r="K29" s="103"/>
      <c r="L29" s="11"/>
      <c r="O29" s="11"/>
      <c r="P29" s="11"/>
      <c r="Q29" s="11"/>
      <c r="R29" s="11"/>
    </row>
    <row r="30" spans="1:25">
      <c r="A30" s="20"/>
      <c r="B30" s="248"/>
      <c r="C30" s="97"/>
      <c r="D30" s="158"/>
      <c r="E30" s="148"/>
      <c r="F30" s="148"/>
      <c r="G30" s="51"/>
      <c r="H30" s="51">
        <f>SUM(F28:F30)</f>
        <v>0</v>
      </c>
      <c r="I30" s="51">
        <f>SUM(G28:G30)</f>
        <v>0</v>
      </c>
      <c r="J30" s="33"/>
      <c r="K30" s="103"/>
      <c r="L30" s="67"/>
      <c r="O30" s="69"/>
      <c r="P30" s="69"/>
      <c r="Q30" s="70"/>
      <c r="R30" s="11"/>
    </row>
    <row r="31" spans="1:25">
      <c r="A31" s="20"/>
      <c r="B31" s="71" t="s">
        <v>107</v>
      </c>
      <c r="C31" s="38"/>
      <c r="D31" s="157"/>
      <c r="E31" s="151"/>
      <c r="F31" s="151"/>
      <c r="G31" s="38"/>
      <c r="H31" s="38"/>
      <c r="I31" s="38"/>
      <c r="J31" s="39"/>
      <c r="K31" s="1"/>
      <c r="L31" s="11"/>
      <c r="O31" s="11"/>
      <c r="P31" s="11"/>
      <c r="Q31" s="11"/>
      <c r="R31" s="11"/>
    </row>
    <row r="32" spans="1:25" s="85" customFormat="1">
      <c r="A32" s="105"/>
      <c r="B32" s="243" t="s">
        <v>5</v>
      </c>
      <c r="C32" s="26"/>
      <c r="D32" s="162" t="s">
        <v>34</v>
      </c>
      <c r="E32" s="23"/>
      <c r="F32" s="23"/>
      <c r="G32" s="92">
        <f>SUM(F24:F26)-SUM(G24:G26)</f>
        <v>0</v>
      </c>
      <c r="H32" s="41"/>
      <c r="I32" s="41"/>
      <c r="J32" s="31"/>
      <c r="K32" s="1"/>
      <c r="L32" s="83"/>
      <c r="M32"/>
      <c r="N32"/>
      <c r="O32" s="83"/>
      <c r="P32" s="83"/>
      <c r="Q32" s="83"/>
      <c r="R32" s="83"/>
    </row>
    <row r="33" spans="1:26" s="85" customFormat="1">
      <c r="A33" s="105"/>
      <c r="B33" s="244"/>
      <c r="C33" s="28" t="s">
        <v>254</v>
      </c>
      <c r="D33" s="158" t="str">
        <f>VLOOKUP($C33, 'All Courses'!$B$3:$E$112, 2, FALSE)</f>
        <v>Intermediate Microeconomics</v>
      </c>
      <c r="E33" s="148">
        <f>VLOOKUP($C33, 'All Courses'!$B$3:$E$112, 3, FALSE)</f>
        <v>1</v>
      </c>
      <c r="F33" s="148">
        <f>VLOOKUP($C33, 'All Courses'!$B$3:$E$112, 4, FALSE)</f>
        <v>5</v>
      </c>
      <c r="G33" s="64">
        <f>F33/E33</f>
        <v>5</v>
      </c>
      <c r="H33" s="42"/>
      <c r="I33" s="42"/>
      <c r="J33" s="25"/>
      <c r="K33" s="1"/>
      <c r="L33" s="83"/>
      <c r="M33"/>
      <c r="N33"/>
      <c r="O33" s="83"/>
      <c r="P33" s="83"/>
      <c r="Q33" s="83"/>
      <c r="R33" s="109"/>
      <c r="S33" s="110"/>
      <c r="T33" s="111"/>
      <c r="U33" s="111"/>
      <c r="V33" s="111"/>
      <c r="W33" s="112"/>
      <c r="X33" s="112"/>
      <c r="Y33" s="113"/>
      <c r="Z33" s="83"/>
    </row>
    <row r="34" spans="1:26" s="85" customFormat="1">
      <c r="A34" s="105"/>
      <c r="B34" s="244"/>
      <c r="C34" s="72" t="s">
        <v>265</v>
      </c>
      <c r="D34" s="158" t="s">
        <v>266</v>
      </c>
      <c r="E34" s="148">
        <v>1</v>
      </c>
      <c r="F34" s="148">
        <v>5</v>
      </c>
      <c r="G34" s="64">
        <v>5</v>
      </c>
      <c r="H34" s="108"/>
      <c r="I34" s="108"/>
      <c r="J34" s="63"/>
      <c r="K34" s="87"/>
      <c r="L34" s="83"/>
      <c r="M34"/>
      <c r="N34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85" customFormat="1">
      <c r="A35" s="105"/>
      <c r="B35" s="244"/>
      <c r="C35" s="72" t="s">
        <v>259</v>
      </c>
      <c r="D35" s="158" t="str">
        <f>VLOOKUP($C35, 'All Courses'!$B$3:$E$112, 2, FALSE)</f>
        <v>Introductory Econometrics</v>
      </c>
      <c r="E35" s="148">
        <f>VLOOKUP($C35, 'All Courses'!$B$3:$E$112, 3, FALSE)</f>
        <v>1</v>
      </c>
      <c r="F35" s="148">
        <f>VLOOKUP($C35, 'All Courses'!$B$3:$E$112, 4, FALSE)</f>
        <v>5</v>
      </c>
      <c r="G35" s="64">
        <v>5</v>
      </c>
      <c r="H35" s="108"/>
      <c r="I35" s="108"/>
      <c r="J35" s="63"/>
      <c r="K35" s="82"/>
      <c r="L35" s="83"/>
      <c r="M35"/>
      <c r="N35"/>
      <c r="O35" s="83"/>
      <c r="P35" s="83"/>
      <c r="Q35" s="83"/>
      <c r="R35" s="83"/>
    </row>
    <row r="36" spans="1:26" s="85" customFormat="1">
      <c r="A36" s="105"/>
      <c r="B36" s="244"/>
      <c r="C36" s="106"/>
      <c r="D36" s="158"/>
      <c r="E36" s="148"/>
      <c r="F36" s="148"/>
      <c r="G36" s="107"/>
      <c r="H36" s="107"/>
      <c r="I36" s="108"/>
      <c r="J36" s="63"/>
      <c r="K36" s="82"/>
      <c r="L36" s="83"/>
      <c r="M36" s="11"/>
      <c r="N36" s="11"/>
      <c r="O36" s="83"/>
      <c r="P36" s="83"/>
      <c r="Q36" s="83"/>
      <c r="R36" s="83"/>
    </row>
    <row r="37" spans="1:26" s="85" customFormat="1">
      <c r="A37" s="105"/>
      <c r="B37" s="245"/>
      <c r="C37" s="72"/>
      <c r="D37" s="158"/>
      <c r="E37" s="148"/>
      <c r="F37" s="148"/>
      <c r="G37" s="114"/>
      <c r="H37" s="108">
        <f>SUM(F32:F36)</f>
        <v>15</v>
      </c>
      <c r="I37" s="108">
        <f>SUM(G32:G37)</f>
        <v>15</v>
      </c>
      <c r="J37" s="63"/>
      <c r="K37" s="82"/>
      <c r="M37" s="68"/>
      <c r="N37" s="69"/>
    </row>
    <row r="38" spans="1:26" s="85" customFormat="1">
      <c r="A38" s="105"/>
      <c r="B38" s="170" t="s">
        <v>6</v>
      </c>
      <c r="C38" s="62"/>
      <c r="D38" s="163" t="s">
        <v>34</v>
      </c>
      <c r="E38" s="108"/>
      <c r="F38" s="108"/>
      <c r="G38" s="108">
        <f>SUM(F33:F36)-SUM(G33:G36)</f>
        <v>0</v>
      </c>
      <c r="H38" s="107"/>
      <c r="I38" s="107"/>
      <c r="J38" s="63"/>
      <c r="K38" s="82"/>
      <c r="M38" s="11"/>
      <c r="N38" s="11"/>
    </row>
    <row r="39" spans="1:26" s="85" customFormat="1">
      <c r="A39" s="105"/>
      <c r="B39" s="171"/>
      <c r="C39" s="72" t="s">
        <v>255</v>
      </c>
      <c r="D39" s="158" t="str">
        <f>VLOOKUP($C39, 'All Courses'!$B$3:$E$112, 2, FALSE)</f>
        <v>Intermediate Macroeconomics</v>
      </c>
      <c r="E39" s="148">
        <f>VLOOKUP($C39, 'All Courses'!$B$3:$E$112, 3, FALSE)</f>
        <v>1</v>
      </c>
      <c r="F39" s="148">
        <f>VLOOKUP($C39, 'All Courses'!$B$3:$E$112, 4, FALSE)</f>
        <v>5</v>
      </c>
      <c r="G39" s="64">
        <f>F39/E39</f>
        <v>5</v>
      </c>
      <c r="H39" s="108"/>
      <c r="I39" s="108"/>
      <c r="J39" s="63"/>
      <c r="K39" s="82"/>
      <c r="M39" s="83"/>
      <c r="N39" s="83"/>
    </row>
    <row r="40" spans="1:26" s="85" customFormat="1">
      <c r="A40" s="105"/>
      <c r="B40" s="171"/>
      <c r="C40" s="62" t="s">
        <v>258</v>
      </c>
      <c r="D40" s="158" t="str">
        <f>VLOOKUP($C40, 'All Courses'!$B$3:$E$112, 2, FALSE)</f>
        <v>International Finance</v>
      </c>
      <c r="E40" s="148">
        <f>VLOOKUP($C40, 'All Courses'!$B$3:$E$112, 3, FALSE)</f>
        <v>1</v>
      </c>
      <c r="F40" s="148">
        <f>VLOOKUP($C40, 'All Courses'!$B$3:$E$112, 4, FALSE)</f>
        <v>5</v>
      </c>
      <c r="G40" s="64">
        <f>F40/E40</f>
        <v>5</v>
      </c>
      <c r="H40" s="107"/>
      <c r="I40" s="107"/>
      <c r="J40" s="63"/>
      <c r="K40" s="82"/>
      <c r="L40" s="83"/>
      <c r="M40" s="83"/>
      <c r="N40" s="83"/>
      <c r="O40" s="83"/>
      <c r="P40" s="83"/>
      <c r="Q40" s="83"/>
      <c r="R40" s="83"/>
    </row>
    <row r="41" spans="1:26" s="85" customFormat="1">
      <c r="A41" s="105"/>
      <c r="B41" s="171"/>
      <c r="C41" s="72" t="s">
        <v>263</v>
      </c>
      <c r="D41" s="158" t="str">
        <f>VLOOKUP($C41, 'All Courses'!$B$3:$E$112, 2, FALSE)</f>
        <v>Theory of Public Finance</v>
      </c>
      <c r="E41" s="148">
        <f>VLOOKUP($C41, 'All Courses'!$B$3:$E$112, 3, FALSE)</f>
        <v>1</v>
      </c>
      <c r="F41" s="148">
        <f>VLOOKUP($C41, 'All Courses'!$B$3:$E$112, 4, FALSE)</f>
        <v>5</v>
      </c>
      <c r="G41" s="64">
        <f>F41/E41</f>
        <v>5</v>
      </c>
      <c r="H41" s="107"/>
      <c r="I41" s="107"/>
      <c r="J41" s="63"/>
      <c r="K41" s="82"/>
      <c r="L41" s="83"/>
      <c r="M41" s="83"/>
      <c r="N41" s="83"/>
      <c r="O41" s="83"/>
      <c r="P41" s="83"/>
      <c r="Q41" s="83"/>
      <c r="R41" s="83"/>
    </row>
    <row r="42" spans="1:26">
      <c r="A42" s="20"/>
      <c r="B42" s="171"/>
      <c r="C42" s="72" t="s">
        <v>267</v>
      </c>
      <c r="D42" s="158" t="s">
        <v>268</v>
      </c>
      <c r="E42" s="148">
        <v>1</v>
      </c>
      <c r="F42" s="148">
        <v>5</v>
      </c>
      <c r="G42" s="64">
        <f>F42/E42</f>
        <v>5</v>
      </c>
      <c r="H42" s="108"/>
      <c r="I42" s="108"/>
      <c r="J42" s="63"/>
      <c r="K42" s="82"/>
      <c r="L42" s="11"/>
      <c r="M42" s="83"/>
      <c r="N42" s="83"/>
      <c r="O42" s="11"/>
      <c r="P42" s="11"/>
      <c r="Q42" s="11"/>
      <c r="R42" s="11"/>
    </row>
    <row r="43" spans="1:26">
      <c r="A43" s="20"/>
      <c r="B43" s="172"/>
      <c r="C43" s="106"/>
      <c r="D43" s="158"/>
      <c r="E43" s="148"/>
      <c r="F43" s="148"/>
      <c r="G43" s="107"/>
      <c r="H43" s="108">
        <f>SUM(F38:F42)</f>
        <v>20</v>
      </c>
      <c r="I43" s="108">
        <f>SUM(G38:G43)</f>
        <v>20</v>
      </c>
      <c r="J43" s="63"/>
      <c r="K43" s="82"/>
      <c r="L43" s="11"/>
      <c r="M43" s="83"/>
      <c r="N43" s="83"/>
      <c r="O43" s="11"/>
      <c r="P43" s="11"/>
      <c r="Q43" s="11"/>
      <c r="R43" s="11"/>
    </row>
    <row r="44" spans="1:26">
      <c r="A44" s="20"/>
      <c r="B44" s="243" t="s">
        <v>7</v>
      </c>
      <c r="C44" s="98"/>
      <c r="D44" s="159" t="s">
        <v>34</v>
      </c>
      <c r="E44" s="43"/>
      <c r="F44" s="43"/>
      <c r="G44" s="43">
        <f>SUM(F39:F42)-SUM(G39:G42)</f>
        <v>0</v>
      </c>
      <c r="H44" s="43"/>
      <c r="I44" s="43"/>
      <c r="J44" s="25"/>
      <c r="K44" s="1"/>
      <c r="L44" s="11"/>
      <c r="M44" s="83"/>
      <c r="N44" s="83"/>
      <c r="O44" s="11"/>
      <c r="P44" s="11"/>
      <c r="Q44" s="11"/>
      <c r="R44" s="11"/>
    </row>
    <row r="45" spans="1:26">
      <c r="A45" s="20"/>
      <c r="B45" s="244"/>
      <c r="C45" s="98"/>
      <c r="D45" s="158"/>
      <c r="E45" s="148"/>
      <c r="F45" s="148"/>
      <c r="G45" s="43"/>
      <c r="H45" s="43"/>
      <c r="I45" s="43"/>
      <c r="J45" s="25"/>
      <c r="K45" s="1"/>
      <c r="L45" s="83"/>
      <c r="M45" s="85"/>
      <c r="N45" s="85"/>
      <c r="O45" s="11"/>
      <c r="P45" s="11"/>
      <c r="Q45" s="11"/>
      <c r="R45" s="11"/>
    </row>
    <row r="46" spans="1:26">
      <c r="A46" s="20"/>
      <c r="B46" s="245"/>
      <c r="C46" s="98"/>
      <c r="D46" s="158"/>
      <c r="E46" s="148"/>
      <c r="F46" s="148"/>
      <c r="G46" s="43"/>
      <c r="H46" s="43">
        <f>SUM(F44:F46)</f>
        <v>0</v>
      </c>
      <c r="I46" s="43">
        <f>SUM(G44:G46)</f>
        <v>0</v>
      </c>
      <c r="J46" s="25"/>
      <c r="K46" s="1"/>
      <c r="L46" s="84"/>
      <c r="M46" s="85"/>
      <c r="N46" s="85"/>
      <c r="O46" s="69"/>
      <c r="P46" s="69"/>
      <c r="Q46" s="70"/>
      <c r="R46" s="11"/>
    </row>
    <row r="47" spans="1:26">
      <c r="A47" s="20"/>
      <c r="B47" s="86" t="s">
        <v>108</v>
      </c>
      <c r="C47" s="46"/>
      <c r="D47" s="160"/>
      <c r="E47" s="152"/>
      <c r="F47" s="152"/>
      <c r="G47" s="46"/>
      <c r="H47" s="46"/>
      <c r="I47" s="46"/>
      <c r="J47" s="47"/>
      <c r="K47" s="103"/>
      <c r="L47" s="11"/>
      <c r="M47" s="85"/>
      <c r="N47" s="8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20"/>
      <c r="B48" s="246" t="s">
        <v>5</v>
      </c>
      <c r="C48" s="52"/>
      <c r="D48" s="164" t="s">
        <v>34</v>
      </c>
      <c r="E48" s="76"/>
      <c r="F48" s="76"/>
      <c r="G48" s="80">
        <f>SUM(F45)-SUM(G45)</f>
        <v>0</v>
      </c>
      <c r="H48" s="80"/>
      <c r="I48" s="80"/>
      <c r="J48" s="81"/>
      <c r="K48" s="103"/>
      <c r="L48" s="83"/>
      <c r="M48" s="83"/>
      <c r="N48" s="83"/>
      <c r="O48" s="11"/>
      <c r="P48" s="11"/>
      <c r="Q48" s="11"/>
      <c r="R48" s="11"/>
    </row>
    <row r="49" spans="1:18">
      <c r="A49" s="20"/>
      <c r="B49" s="247"/>
      <c r="C49" s="52" t="s">
        <v>257</v>
      </c>
      <c r="D49" s="158" t="str">
        <f>VLOOKUP($C49, 'All Courses'!$B$3:$E$112, 2, FALSE)</f>
        <v>Money and Banking</v>
      </c>
      <c r="E49" s="148">
        <f>VLOOKUP($C49, 'All Courses'!$B$3:$E$112, 3, FALSE)</f>
        <v>2</v>
      </c>
      <c r="F49" s="148">
        <f>VLOOKUP($C49, 'All Courses'!$B$3:$E$112, 4, FALSE)</f>
        <v>10</v>
      </c>
      <c r="G49" s="48">
        <f>F49/E49</f>
        <v>5</v>
      </c>
      <c r="H49" s="51"/>
      <c r="I49" s="51"/>
      <c r="J49" s="33"/>
      <c r="K49" s="103"/>
      <c r="L49" s="11"/>
      <c r="M49" s="11"/>
      <c r="N49" s="11"/>
      <c r="O49" s="11"/>
      <c r="P49" s="11"/>
      <c r="Q49" s="11"/>
      <c r="R49" s="11"/>
    </row>
    <row r="50" spans="1:18">
      <c r="A50" s="20"/>
      <c r="B50" s="247"/>
      <c r="C50" s="52" t="s">
        <v>270</v>
      </c>
      <c r="D50" s="158" t="s">
        <v>269</v>
      </c>
      <c r="E50" s="148">
        <v>1</v>
      </c>
      <c r="F50" s="148">
        <v>5</v>
      </c>
      <c r="G50" s="49">
        <v>5</v>
      </c>
      <c r="H50" s="51"/>
      <c r="I50" s="51"/>
      <c r="J50" s="33"/>
      <c r="K50" s="104"/>
      <c r="L50" s="11"/>
      <c r="M50" s="11"/>
      <c r="N50" s="11"/>
      <c r="O50" s="11"/>
      <c r="P50" s="11"/>
      <c r="Q50" s="11"/>
      <c r="R50" s="11"/>
    </row>
    <row r="51" spans="1:18">
      <c r="A51" s="20"/>
      <c r="B51" s="247"/>
      <c r="C51" s="52"/>
      <c r="D51" s="158"/>
      <c r="E51" s="148"/>
      <c r="F51" s="148"/>
      <c r="G51" s="49"/>
      <c r="H51" s="51"/>
      <c r="I51" s="51"/>
      <c r="J51" s="33"/>
      <c r="K51" s="103"/>
      <c r="L51" s="85"/>
      <c r="M51" s="11"/>
      <c r="N51" s="11"/>
    </row>
    <row r="52" spans="1:18">
      <c r="A52" s="20"/>
      <c r="B52" s="247"/>
      <c r="C52" s="52"/>
      <c r="D52" s="158"/>
      <c r="E52" s="148"/>
      <c r="F52" s="148"/>
      <c r="G52" s="49"/>
      <c r="H52" s="51"/>
      <c r="I52" s="51"/>
      <c r="J52" s="33"/>
      <c r="K52" s="103"/>
      <c r="L52" s="85"/>
      <c r="M52" s="11"/>
      <c r="N52" s="11"/>
    </row>
    <row r="53" spans="1:18">
      <c r="A53" s="20"/>
      <c r="B53" s="248"/>
      <c r="C53" s="97"/>
      <c r="D53" s="158"/>
      <c r="E53" s="148"/>
      <c r="F53" s="148"/>
      <c r="G53" s="49"/>
      <c r="H53" s="51">
        <f>SUM(F48:F53)</f>
        <v>15</v>
      </c>
      <c r="I53" s="51">
        <f>SUM(G48:G53)</f>
        <v>10</v>
      </c>
      <c r="J53" s="33"/>
      <c r="K53" s="103"/>
      <c r="L53" s="11"/>
      <c r="M53" s="68"/>
      <c r="N53" s="69"/>
      <c r="O53" s="11"/>
      <c r="P53" s="11"/>
      <c r="Q53" s="11"/>
      <c r="R53" s="11"/>
    </row>
    <row r="54" spans="1:18">
      <c r="A54" s="20"/>
      <c r="B54" s="246" t="s">
        <v>6</v>
      </c>
      <c r="C54" s="57"/>
      <c r="D54" s="164" t="s">
        <v>34</v>
      </c>
      <c r="E54" s="56"/>
      <c r="F54" s="56"/>
      <c r="G54" s="76">
        <f>SUM(F49:F51)-SUM(G49:G51)</f>
        <v>5</v>
      </c>
      <c r="H54" s="49"/>
      <c r="I54" s="49"/>
      <c r="J54" s="33"/>
      <c r="K54" s="103"/>
      <c r="L54" s="11"/>
      <c r="M54" s="11"/>
      <c r="N54" s="11"/>
      <c r="O54" s="11"/>
      <c r="P54" s="11"/>
      <c r="Q54" s="11"/>
      <c r="R54" s="11"/>
    </row>
    <row r="55" spans="1:18">
      <c r="A55" s="20"/>
      <c r="B55" s="247"/>
      <c r="C55" s="52"/>
      <c r="D55" s="158"/>
      <c r="E55" s="148"/>
      <c r="F55" s="148"/>
      <c r="G55" s="56"/>
      <c r="H55" s="49"/>
      <c r="I55" s="49"/>
      <c r="J55" s="33"/>
      <c r="K55" s="103"/>
      <c r="L55" s="11"/>
      <c r="M55" s="11"/>
      <c r="N55" s="11"/>
      <c r="O55" s="11"/>
      <c r="P55" s="11"/>
      <c r="Q55" s="11"/>
      <c r="R55" s="11"/>
    </row>
    <row r="56" spans="1:18">
      <c r="A56" s="20"/>
      <c r="B56" s="247"/>
      <c r="C56" s="57" t="s">
        <v>274</v>
      </c>
      <c r="D56" s="158" t="str">
        <f>VLOOKUP($C56, 'All Courses'!$B$3:$E$112, 2, FALSE)</f>
        <v>當代中國經濟發展</v>
      </c>
      <c r="E56" s="148">
        <f>VLOOKUP($C56, 'All Courses'!$B$3:$E$112, 3, FALSE)</f>
        <v>2</v>
      </c>
      <c r="F56" s="148">
        <f>VLOOKUP($C56, 'All Courses'!$B$3:$E$112, 4, FALSE)</f>
        <v>10</v>
      </c>
      <c r="G56" s="56">
        <f>F56/E56</f>
        <v>5</v>
      </c>
      <c r="H56" s="51"/>
      <c r="I56" s="51"/>
      <c r="J56" s="33"/>
      <c r="K56" s="103"/>
      <c r="L56" s="85"/>
      <c r="M56" s="11"/>
      <c r="N56" s="11"/>
    </row>
    <row r="57" spans="1:18" ht="15" customHeight="1">
      <c r="A57" s="20"/>
      <c r="B57" s="247"/>
      <c r="C57" s="57" t="s">
        <v>275</v>
      </c>
      <c r="D57" s="158" t="str">
        <f>VLOOKUP($C57, 'All Courses'!$B$3:$E$112, 2, FALSE)</f>
        <v>Research Methods in Social Sciences</v>
      </c>
      <c r="E57" s="148">
        <f>VLOOKUP($C57, 'All Courses'!$B$3:$E$112, 3, FALSE)</f>
        <v>2</v>
      </c>
      <c r="F57" s="148">
        <f>VLOOKUP($C57, 'All Courses'!$B$3:$E$112, 4, FALSE)</f>
        <v>20</v>
      </c>
      <c r="G57" s="48">
        <f>F57/E57</f>
        <v>10</v>
      </c>
      <c r="H57" s="51"/>
      <c r="I57" s="51"/>
      <c r="J57" s="33"/>
      <c r="K57" s="103"/>
      <c r="L57" s="85"/>
      <c r="M57" s="11"/>
      <c r="N57" s="11"/>
    </row>
    <row r="58" spans="1:18" ht="15" customHeight="1">
      <c r="A58" s="20"/>
      <c r="B58" s="248"/>
      <c r="C58" s="97"/>
      <c r="D58" s="158"/>
      <c r="E58" s="148"/>
      <c r="F58" s="148"/>
      <c r="G58" s="49"/>
      <c r="H58" s="51">
        <f>SUM(F54:F58)</f>
        <v>30</v>
      </c>
      <c r="I58" s="51">
        <f>SUM(G54:G58)</f>
        <v>20</v>
      </c>
      <c r="J58" s="33"/>
      <c r="K58" s="103"/>
      <c r="L58" s="85"/>
    </row>
    <row r="59" spans="1:18">
      <c r="A59" s="20"/>
      <c r="B59" s="246" t="s">
        <v>7</v>
      </c>
      <c r="C59" s="97"/>
      <c r="D59" s="164" t="s">
        <v>34</v>
      </c>
      <c r="E59" s="51"/>
      <c r="F59" s="51"/>
      <c r="G59" s="51">
        <v>0</v>
      </c>
      <c r="H59" s="51"/>
      <c r="I59" s="51"/>
      <c r="J59" s="33"/>
      <c r="K59" s="103"/>
      <c r="L59" s="96"/>
    </row>
    <row r="60" spans="1:18">
      <c r="A60" s="20"/>
      <c r="B60" s="247"/>
      <c r="C60" s="97"/>
      <c r="D60" s="158"/>
      <c r="E60" s="148"/>
      <c r="F60" s="148"/>
      <c r="G60" s="51"/>
      <c r="H60" s="51"/>
      <c r="I60" s="51"/>
      <c r="J60" s="33"/>
      <c r="K60" s="103"/>
      <c r="L60" s="96"/>
      <c r="M60" s="11"/>
      <c r="N60" s="11"/>
    </row>
    <row r="61" spans="1:18">
      <c r="A61" s="20"/>
      <c r="B61" s="248"/>
      <c r="C61" s="97"/>
      <c r="D61" s="158"/>
      <c r="E61" s="148"/>
      <c r="F61" s="148"/>
      <c r="G61" s="51"/>
      <c r="H61" s="51">
        <f>SUM(F59:F61)</f>
        <v>0</v>
      </c>
      <c r="I61" s="51">
        <f>SUM(G59:G61)</f>
        <v>0</v>
      </c>
      <c r="J61" s="33"/>
      <c r="K61" s="103"/>
      <c r="M61" s="11"/>
      <c r="N61" s="11"/>
    </row>
    <row r="62" spans="1:18">
      <c r="A62" s="20"/>
      <c r="B62" s="71" t="s">
        <v>109</v>
      </c>
      <c r="C62" s="38"/>
      <c r="D62" s="157"/>
      <c r="E62" s="151"/>
      <c r="F62" s="151"/>
      <c r="G62" s="38"/>
      <c r="H62" s="38"/>
      <c r="I62" s="38"/>
      <c r="J62" s="39"/>
      <c r="K62" s="82"/>
      <c r="L62" s="11"/>
      <c r="M62" s="11"/>
      <c r="N62" s="11"/>
      <c r="O62" s="11"/>
      <c r="P62" s="11"/>
      <c r="Q62" s="11"/>
      <c r="R62" s="11"/>
    </row>
    <row r="63" spans="1:18">
      <c r="A63" s="20"/>
      <c r="B63" s="243" t="s">
        <v>5</v>
      </c>
      <c r="C63" s="29"/>
      <c r="D63" s="165" t="s">
        <v>34</v>
      </c>
      <c r="E63" s="30"/>
      <c r="F63" s="30"/>
      <c r="G63" s="169">
        <f>SUM(F55:F57)-SUM(G55:G57)</f>
        <v>15</v>
      </c>
      <c r="H63" s="41"/>
      <c r="I63" s="41"/>
      <c r="J63" s="31"/>
      <c r="K63" s="1"/>
      <c r="L63" s="83"/>
      <c r="O63" s="11"/>
      <c r="P63" s="11"/>
      <c r="Q63" s="11"/>
      <c r="R63" s="11"/>
    </row>
    <row r="64" spans="1:18">
      <c r="A64" s="20"/>
      <c r="B64" s="244"/>
      <c r="C64" s="72"/>
      <c r="D64" s="158"/>
      <c r="E64" s="148"/>
      <c r="F64" s="148"/>
      <c r="G64" s="107"/>
      <c r="H64" s="107"/>
      <c r="I64" s="107"/>
      <c r="J64" s="63"/>
      <c r="K64" s="82"/>
    </row>
    <row r="65" spans="1:14">
      <c r="A65" s="20"/>
      <c r="B65" s="244"/>
      <c r="C65" s="115" t="s">
        <v>273</v>
      </c>
      <c r="D65" s="158" t="str">
        <f>VLOOKUP($C65, 'All Courses'!$B$3:$E$112, 2, FALSE)</f>
        <v>Econometrics and Forecasting</v>
      </c>
      <c r="E65" s="148">
        <f>VLOOKUP($C65, 'All Courses'!$B$3:$E$112, 3, FALSE)</f>
        <v>1</v>
      </c>
      <c r="F65" s="148">
        <f>VLOOKUP($C65, 'All Courses'!$B$3:$E$112, 4, FALSE)</f>
        <v>5</v>
      </c>
      <c r="G65" s="64">
        <f>F65/E65</f>
        <v>5</v>
      </c>
      <c r="H65" s="107"/>
      <c r="I65" s="107"/>
      <c r="J65" s="63"/>
      <c r="K65" s="82"/>
    </row>
    <row r="66" spans="1:14">
      <c r="A66" s="20"/>
      <c r="B66" s="244"/>
      <c r="C66" s="106"/>
      <c r="D66" s="158"/>
      <c r="E66" s="148"/>
      <c r="F66" s="148"/>
      <c r="G66" s="107"/>
      <c r="H66" s="108"/>
      <c r="I66" s="108"/>
      <c r="J66" s="63"/>
      <c r="K66" s="82"/>
      <c r="M66" s="93"/>
      <c r="N66" s="93"/>
    </row>
    <row r="67" spans="1:14">
      <c r="A67" s="20"/>
      <c r="B67" s="244"/>
      <c r="C67" s="106"/>
      <c r="D67" s="158"/>
      <c r="E67" s="148"/>
      <c r="F67" s="148"/>
      <c r="G67" s="107"/>
      <c r="H67" s="108"/>
      <c r="I67" s="108"/>
      <c r="J67" s="63"/>
      <c r="K67" s="82"/>
    </row>
    <row r="68" spans="1:14">
      <c r="A68" s="20"/>
      <c r="B68" s="245"/>
      <c r="C68" s="106"/>
      <c r="D68" s="158"/>
      <c r="E68" s="148"/>
      <c r="F68" s="148"/>
      <c r="G68" s="107"/>
      <c r="H68" s="108">
        <f>SUM(F63:F68)</f>
        <v>5</v>
      </c>
      <c r="I68" s="108">
        <f>SUM(G63:G68)</f>
        <v>20</v>
      </c>
      <c r="J68" s="63"/>
      <c r="K68" s="82"/>
      <c r="L68" s="85"/>
    </row>
    <row r="69" spans="1:14">
      <c r="A69" s="20"/>
      <c r="B69" s="240" t="s">
        <v>6</v>
      </c>
      <c r="C69" s="72"/>
      <c r="D69" s="166" t="s">
        <v>34</v>
      </c>
      <c r="E69" s="107"/>
      <c r="F69" s="107"/>
      <c r="G69" s="107"/>
      <c r="H69" s="107"/>
      <c r="I69" s="107"/>
      <c r="J69" s="63"/>
      <c r="K69" s="82"/>
      <c r="L69" s="85"/>
      <c r="M69" s="11"/>
      <c r="N69" s="11"/>
    </row>
    <row r="70" spans="1:14">
      <c r="A70" s="20"/>
      <c r="B70" s="241"/>
      <c r="C70" s="62"/>
      <c r="D70" s="158"/>
      <c r="E70" s="148"/>
      <c r="F70" s="148"/>
      <c r="G70" s="107"/>
      <c r="H70" s="108"/>
      <c r="I70" s="108"/>
      <c r="J70" s="63"/>
      <c r="K70" s="82"/>
      <c r="L70" s="85"/>
      <c r="M70" s="11"/>
      <c r="N70" s="11"/>
    </row>
    <row r="71" spans="1:14">
      <c r="A71" s="20"/>
      <c r="B71" s="241"/>
      <c r="C71" s="106"/>
      <c r="D71" s="158"/>
      <c r="E71" s="148"/>
      <c r="F71" s="148"/>
      <c r="G71" s="107"/>
      <c r="H71" s="108"/>
      <c r="I71" s="108"/>
      <c r="J71" s="63"/>
      <c r="K71" s="82"/>
    </row>
    <row r="72" spans="1:14">
      <c r="A72" s="20"/>
      <c r="B72" s="241"/>
      <c r="C72" s="106"/>
      <c r="D72" s="158"/>
      <c r="E72" s="148"/>
      <c r="F72" s="148"/>
      <c r="G72" s="107"/>
      <c r="H72" s="108"/>
      <c r="I72" s="108"/>
      <c r="J72" s="63"/>
      <c r="K72" s="82"/>
    </row>
    <row r="73" spans="1:14">
      <c r="A73" s="20"/>
      <c r="B73" s="242"/>
      <c r="C73" s="106"/>
      <c r="D73" s="158"/>
      <c r="E73" s="148"/>
      <c r="F73" s="148"/>
      <c r="G73" s="108"/>
      <c r="H73" s="108">
        <f>SUM(F69:F73)</f>
        <v>0</v>
      </c>
      <c r="I73" s="108">
        <f>SUM(G69:G73)</f>
        <v>0</v>
      </c>
      <c r="J73" s="63"/>
      <c r="K73" s="82"/>
    </row>
    <row r="74" spans="1:14">
      <c r="A74" s="20"/>
      <c r="B74" s="243" t="s">
        <v>7</v>
      </c>
      <c r="C74" s="98"/>
      <c r="D74" s="166" t="s">
        <v>34</v>
      </c>
      <c r="E74" s="43"/>
      <c r="F74" s="43"/>
      <c r="G74" s="43"/>
      <c r="H74" s="43"/>
      <c r="I74" s="43"/>
      <c r="J74" s="25"/>
      <c r="K74" s="1"/>
    </row>
    <row r="75" spans="1:14">
      <c r="A75" s="20"/>
      <c r="B75" s="244"/>
      <c r="C75" s="98"/>
      <c r="D75" s="158"/>
      <c r="E75" s="148"/>
      <c r="F75" s="148"/>
      <c r="G75" s="43"/>
      <c r="H75" s="43"/>
      <c r="I75" s="43"/>
      <c r="J75" s="25"/>
      <c r="K75" s="1"/>
    </row>
    <row r="76" spans="1:14">
      <c r="B76" s="245"/>
      <c r="C76" s="98"/>
      <c r="D76" s="158"/>
      <c r="E76" s="148"/>
      <c r="F76" s="148"/>
      <c r="G76" s="43"/>
      <c r="H76" s="43"/>
      <c r="I76" s="43"/>
      <c r="J76" s="25"/>
      <c r="K76" s="1"/>
    </row>
    <row r="77" spans="1:14">
      <c r="B77" s="20"/>
      <c r="C77" s="20"/>
      <c r="D77" s="167"/>
      <c r="E77" s="153"/>
      <c r="F77" s="153"/>
      <c r="G77" s="34" t="s">
        <v>12</v>
      </c>
      <c r="H77" s="79">
        <f>SUM(H4:H76)</f>
        <v>160</v>
      </c>
      <c r="I77" s="79">
        <f>SUM(I4:I76)</f>
        <v>160</v>
      </c>
      <c r="J77" s="20"/>
    </row>
    <row r="79" spans="1:14">
      <c r="B79" t="s">
        <v>115</v>
      </c>
    </row>
  </sheetData>
  <autoFilter ref="B2:K75"/>
  <mergeCells count="14">
    <mergeCell ref="B4:B8"/>
    <mergeCell ref="B69:B73"/>
    <mergeCell ref="B74:B76"/>
    <mergeCell ref="B44:B46"/>
    <mergeCell ref="B48:B53"/>
    <mergeCell ref="B54:B58"/>
    <mergeCell ref="B59:B61"/>
    <mergeCell ref="B63:B68"/>
    <mergeCell ref="B32:B37"/>
    <mergeCell ref="B9:B12"/>
    <mergeCell ref="B13:B15"/>
    <mergeCell ref="B18:B22"/>
    <mergeCell ref="B23:B27"/>
    <mergeCell ref="B28:B30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110" zoomScaleNormal="110" workbookViewId="0">
      <selection activeCell="D10" sqref="D10"/>
    </sheetView>
  </sheetViews>
  <sheetFormatPr defaultRowHeight="14.5"/>
  <cols>
    <col min="2" max="2" width="16.81640625" customWidth="1"/>
    <col min="3" max="3" width="14.453125" customWidth="1"/>
    <col min="4" max="4" width="37.1796875" customWidth="1"/>
    <col min="7" max="21" width="8.54296875" customWidth="1"/>
  </cols>
  <sheetData>
    <row r="1" spans="1:21" ht="15.5">
      <c r="B1" s="116" t="s">
        <v>312</v>
      </c>
      <c r="C1" s="116"/>
      <c r="D1" s="117"/>
    </row>
    <row r="2" spans="1:21" ht="15.5">
      <c r="B2" s="116" t="s">
        <v>301</v>
      </c>
      <c r="C2" s="116"/>
      <c r="D2" s="117"/>
      <c r="E2" s="117"/>
      <c r="F2" s="117"/>
      <c r="G2" s="117"/>
      <c r="H2" s="117"/>
      <c r="I2" s="117"/>
      <c r="J2" s="117"/>
      <c r="K2" s="117"/>
      <c r="L2" s="117"/>
    </row>
    <row r="3" spans="1:21" ht="15.5">
      <c r="B3" s="8" t="s">
        <v>103</v>
      </c>
      <c r="C3" s="8"/>
    </row>
    <row r="4" spans="1:21" ht="15" thickBot="1"/>
    <row r="5" spans="1:21" ht="29">
      <c r="B5" s="212" t="s">
        <v>27</v>
      </c>
      <c r="C5" s="182" t="s">
        <v>19</v>
      </c>
      <c r="D5" s="249" t="s">
        <v>15</v>
      </c>
      <c r="E5" s="123" t="s">
        <v>21</v>
      </c>
      <c r="F5" s="249" t="s">
        <v>23</v>
      </c>
      <c r="G5" s="182">
        <v>2022</v>
      </c>
      <c r="H5" s="123">
        <v>2023</v>
      </c>
      <c r="I5" s="123">
        <v>2023</v>
      </c>
      <c r="J5" s="123">
        <v>2023</v>
      </c>
      <c r="K5" s="123">
        <v>2024</v>
      </c>
      <c r="L5" s="123">
        <v>2024</v>
      </c>
      <c r="M5" s="123">
        <v>2024</v>
      </c>
      <c r="N5" s="123">
        <v>2025</v>
      </c>
      <c r="O5" s="123">
        <v>2025</v>
      </c>
      <c r="P5" s="123">
        <v>2025</v>
      </c>
      <c r="Q5" s="123">
        <v>2026</v>
      </c>
      <c r="R5" s="123">
        <v>2026</v>
      </c>
      <c r="S5" s="123">
        <v>2026</v>
      </c>
      <c r="T5" s="123">
        <v>2027</v>
      </c>
      <c r="U5" s="123">
        <v>2027</v>
      </c>
    </row>
    <row r="6" spans="1:21">
      <c r="B6" s="184"/>
      <c r="C6" s="183" t="s">
        <v>20</v>
      </c>
      <c r="D6" s="250"/>
      <c r="E6" s="124" t="s">
        <v>22</v>
      </c>
      <c r="F6" s="251"/>
      <c r="G6" s="183" t="s">
        <v>5</v>
      </c>
      <c r="H6" s="125" t="s">
        <v>6</v>
      </c>
      <c r="I6" s="213" t="s">
        <v>7</v>
      </c>
      <c r="J6" s="125" t="s">
        <v>5</v>
      </c>
      <c r="K6" s="125" t="s">
        <v>6</v>
      </c>
      <c r="L6" s="213" t="s">
        <v>7</v>
      </c>
      <c r="M6" s="125" t="s">
        <v>5</v>
      </c>
      <c r="N6" s="125" t="s">
        <v>6</v>
      </c>
      <c r="O6" s="213" t="s">
        <v>7</v>
      </c>
      <c r="P6" s="125" t="s">
        <v>5</v>
      </c>
      <c r="Q6" s="125" t="s">
        <v>6</v>
      </c>
      <c r="R6" s="213" t="s">
        <v>7</v>
      </c>
      <c r="S6" s="125" t="s">
        <v>5</v>
      </c>
      <c r="T6" s="214" t="s">
        <v>30</v>
      </c>
      <c r="U6" s="214" t="s">
        <v>7</v>
      </c>
    </row>
    <row r="7" spans="1:21">
      <c r="A7">
        <v>1</v>
      </c>
      <c r="B7" s="1" t="s">
        <v>25</v>
      </c>
      <c r="C7" s="90" t="s">
        <v>249</v>
      </c>
      <c r="D7" s="145" t="str">
        <f>VLOOKUP($C7, 'All Courses'!$B$3:$T$133, 2, FALSE)</f>
        <v>University English Writing Skills</v>
      </c>
      <c r="E7" s="146">
        <f>VLOOKUP($C7, 'All Courses'!$B$3:$T$133, 3, FALSE)</f>
        <v>1</v>
      </c>
      <c r="F7" s="146">
        <f>VLOOKUP($C7, 'All Courses'!$B$3:$T$133, 4, FALSE)</f>
        <v>5</v>
      </c>
      <c r="G7" s="147" t="str">
        <f>VLOOKUP($C7, 'All Courses'!$B$3:$T$133, 5, FALSE)</f>
        <v>√</v>
      </c>
      <c r="H7" s="147" t="str">
        <f>VLOOKUP($C7, 'All Courses'!$B$3:$T$133, 6, FALSE)</f>
        <v>√</v>
      </c>
      <c r="I7" s="147">
        <f>VLOOKUP($C7, 'All Courses'!$B$3:$T$133, 7, FALSE)</f>
        <v>0</v>
      </c>
      <c r="J7" s="147" t="str">
        <f>VLOOKUP($C7, 'All Courses'!$B$3:$T$133, 8, FALSE)</f>
        <v>√</v>
      </c>
      <c r="K7" s="147" t="str">
        <f>VLOOKUP($C7, 'All Courses'!$B$3:$T$133, 9, FALSE)</f>
        <v>√</v>
      </c>
      <c r="L7" s="147">
        <f>VLOOKUP($C7, 'All Courses'!$B$3:$T$133, 10, FALSE)</f>
        <v>0</v>
      </c>
      <c r="M7" s="147" t="str">
        <f>VLOOKUP($C7, 'All Courses'!$B$3:$T$133, 11, FALSE)</f>
        <v>√</v>
      </c>
      <c r="N7" s="147" t="str">
        <f>VLOOKUP($C7, 'All Courses'!$B$3:$T$133, 12, FALSE)</f>
        <v>√</v>
      </c>
      <c r="O7" s="147">
        <f>VLOOKUP($C7, 'All Courses'!$B$3:$T$133, 13, FALSE)</f>
        <v>0</v>
      </c>
      <c r="P7" s="147" t="str">
        <f>VLOOKUP($C7, 'All Courses'!$B$3:$T$133, 14, FALSE)</f>
        <v>√</v>
      </c>
      <c r="Q7" s="147" t="str">
        <f>VLOOKUP($C7, 'All Courses'!$B$3:$T$133, 15, FALSE)</f>
        <v>√</v>
      </c>
      <c r="R7" s="147">
        <f>VLOOKUP($C7, 'All Courses'!$B$3:$T$133, 16, FALSE)</f>
        <v>0</v>
      </c>
      <c r="S7" s="147" t="str">
        <f>VLOOKUP($C7, 'All Courses'!$B$3:$T$133, 17, FALSE)</f>
        <v>√</v>
      </c>
      <c r="T7" s="147" t="str">
        <f>VLOOKUP($C7, 'All Courses'!$B$3:$T$133, 18, FALSE)</f>
        <v>√</v>
      </c>
      <c r="U7" s="147">
        <f>VLOOKUP($C7, 'All Courses'!$B$3:$T$133, 19, FALSE)</f>
        <v>0</v>
      </c>
    </row>
    <row r="8" spans="1:21">
      <c r="A8">
        <v>2</v>
      </c>
      <c r="B8" s="1" t="s">
        <v>25</v>
      </c>
      <c r="C8" s="229" t="s">
        <v>260</v>
      </c>
      <c r="D8" s="145" t="str">
        <f>VLOOKUP($C8, '[1]All Courses'!$B$3:$T$133, 2, FALSE)</f>
        <v>Statistics in Society</v>
      </c>
      <c r="E8" s="146">
        <f>VLOOKUP($C8, 'All Courses'!$B$3:$T$133, 3, FALSE)</f>
        <v>2</v>
      </c>
      <c r="F8" s="146">
        <f>VLOOKUP($C8, 'All Courses'!$B$3:$T$133, 4, FALSE)</f>
        <v>10</v>
      </c>
      <c r="G8" s="147" t="str">
        <f>VLOOKUP($C8, 'All Courses'!$B$3:$T$133, 5, FALSE)</f>
        <v>√</v>
      </c>
      <c r="H8" s="147">
        <f>VLOOKUP($C8, 'All Courses'!$B$3:$T$133, 6, FALSE)</f>
        <v>0</v>
      </c>
      <c r="I8" s="147">
        <f>VLOOKUP($C8, 'All Courses'!$B$3:$T$133, 7, FALSE)</f>
        <v>0</v>
      </c>
      <c r="J8" s="147" t="str">
        <f>VLOOKUP($C8, 'All Courses'!$B$3:$T$133, 8, FALSE)</f>
        <v>√</v>
      </c>
      <c r="K8" s="147">
        <f>VLOOKUP($C8, 'All Courses'!$B$3:$T$133, 9, FALSE)</f>
        <v>0</v>
      </c>
      <c r="L8" s="147">
        <f>VLOOKUP($C8, 'All Courses'!$B$3:$T$133, 10, FALSE)</f>
        <v>0</v>
      </c>
      <c r="M8" s="147" t="str">
        <f>VLOOKUP($C8, 'All Courses'!$B$3:$T$133, 11, FALSE)</f>
        <v>√</v>
      </c>
      <c r="N8" s="147">
        <f>VLOOKUP($C8, 'All Courses'!$B$3:$T$133, 12, FALSE)</f>
        <v>0</v>
      </c>
      <c r="O8" s="147">
        <f>VLOOKUP($C8, 'All Courses'!$B$3:$T$133, 13, FALSE)</f>
        <v>0</v>
      </c>
      <c r="P8" s="147">
        <f>VLOOKUP($C8, 'All Courses'!$B$3:$T$133, 14, FALSE)</f>
        <v>0</v>
      </c>
      <c r="Q8" s="147">
        <f>VLOOKUP($C8, 'All Courses'!$B$3:$T$133, 15, FALSE)</f>
        <v>0</v>
      </c>
      <c r="R8" s="147">
        <f>VLOOKUP($C8, 'All Courses'!$B$3:$T$133, 16, FALSE)</f>
        <v>0</v>
      </c>
      <c r="S8" s="147">
        <f>VLOOKUP($C8, 'All Courses'!$B$3:$T$133, 17, FALSE)</f>
        <v>0</v>
      </c>
      <c r="T8" s="147">
        <f>VLOOKUP($C8, 'All Courses'!$B$3:$T$133, 18, FALSE)</f>
        <v>0</v>
      </c>
      <c r="U8" s="147">
        <f>VLOOKUP($C8, 'All Courses'!$B$3:$T$133, 19, FALSE)</f>
        <v>0</v>
      </c>
    </row>
    <row r="9" spans="1:21">
      <c r="A9">
        <v>3</v>
      </c>
      <c r="B9" s="1" t="s">
        <v>25</v>
      </c>
      <c r="C9" s="229" t="s">
        <v>254</v>
      </c>
      <c r="D9" s="145" t="str">
        <f>VLOOKUP($C9, '[1]All Courses'!$B$3:$T$133, 2, FALSE)</f>
        <v>Intermediate Microeconomics</v>
      </c>
      <c r="E9" s="146">
        <f>VLOOKUP($C9, 'All Courses'!$B$3:$T$133, 3, FALSE)</f>
        <v>1</v>
      </c>
      <c r="F9" s="146">
        <f>VLOOKUP($C9, 'All Courses'!$B$3:$T$133, 4, FALSE)</f>
        <v>5</v>
      </c>
      <c r="G9" s="147" t="str">
        <f>VLOOKUP($C9, 'All Courses'!$B$3:$T$133, 5, FALSE)</f>
        <v/>
      </c>
      <c r="H9" s="147" t="str">
        <f>VLOOKUP($C9, 'All Courses'!$B$3:$T$133, 6, FALSE)</f>
        <v>√</v>
      </c>
      <c r="I9" s="147">
        <f>VLOOKUP($C9, 'All Courses'!$B$3:$T$133, 7, FALSE)</f>
        <v>0</v>
      </c>
      <c r="J9" s="147">
        <f>VLOOKUP($C9, 'All Courses'!$B$3:$T$133, 8, FALSE)</f>
        <v>0</v>
      </c>
      <c r="K9" s="147" t="str">
        <f>VLOOKUP($C9, 'All Courses'!$B$3:$T$133, 9, FALSE)</f>
        <v>√</v>
      </c>
      <c r="L9" s="147">
        <f>VLOOKUP($C9, 'All Courses'!$B$3:$T$133, 10, FALSE)</f>
        <v>0</v>
      </c>
      <c r="M9" s="147">
        <f>VLOOKUP($C9, 'All Courses'!$B$3:$T$133, 11, FALSE)</f>
        <v>0</v>
      </c>
      <c r="N9" s="147" t="str">
        <f>VLOOKUP($C9, 'All Courses'!$B$3:$T$133, 12, FALSE)</f>
        <v>√</v>
      </c>
      <c r="O9" s="147">
        <f>VLOOKUP($C9, 'All Courses'!$B$3:$T$133, 13, FALSE)</f>
        <v>0</v>
      </c>
      <c r="P9" s="147">
        <f>VLOOKUP($C9, 'All Courses'!$B$3:$T$133, 14, FALSE)</f>
        <v>0</v>
      </c>
      <c r="Q9" s="147" t="str">
        <f>VLOOKUP($C9, 'All Courses'!$B$3:$T$133, 15, FALSE)</f>
        <v>√</v>
      </c>
      <c r="R9" s="147">
        <f>VLOOKUP($C9, 'All Courses'!$B$3:$T$133, 16, FALSE)</f>
        <v>0</v>
      </c>
      <c r="S9" s="147">
        <f>VLOOKUP($C9, 'All Courses'!$B$3:$T$133, 17, FALSE)</f>
        <v>0</v>
      </c>
      <c r="T9" s="147" t="str">
        <f>VLOOKUP($C9, 'All Courses'!$B$3:$T$133, 18, FALSE)</f>
        <v>√</v>
      </c>
      <c r="U9" s="147">
        <f>VLOOKUP($C9, 'All Courses'!$B$3:$T$133, 19, FALSE)</f>
        <v>0</v>
      </c>
    </row>
    <row r="10" spans="1:21">
      <c r="A10">
        <v>4</v>
      </c>
      <c r="B10" s="1" t="s">
        <v>25</v>
      </c>
      <c r="C10" s="229" t="s">
        <v>255</v>
      </c>
      <c r="D10" s="145" t="str">
        <f>VLOOKUP($C10, '[1]All Courses'!$B$3:$T$133, 2, FALSE)</f>
        <v>Intermediate Macroeconomics</v>
      </c>
      <c r="E10" s="146">
        <f>VLOOKUP($C10, 'All Courses'!$B$3:$T$133, 3, FALSE)</f>
        <v>1</v>
      </c>
      <c r="F10" s="146">
        <f>VLOOKUP($C10, 'All Courses'!$B$3:$T$133, 4, FALSE)</f>
        <v>5</v>
      </c>
      <c r="G10" s="147" t="str">
        <f>VLOOKUP($C10, 'All Courses'!$B$3:$T$133, 5, FALSE)</f>
        <v>√</v>
      </c>
      <c r="H10" s="147">
        <f>VLOOKUP($C10, 'All Courses'!$B$3:$T$133, 6, FALSE)</f>
        <v>0</v>
      </c>
      <c r="I10" s="147">
        <f>VLOOKUP($C10, 'All Courses'!$B$3:$T$133, 7, FALSE)</f>
        <v>0</v>
      </c>
      <c r="J10" s="147" t="str">
        <f>VLOOKUP($C10, 'All Courses'!$B$3:$T$133, 8, FALSE)</f>
        <v>√</v>
      </c>
      <c r="K10" s="147">
        <f>VLOOKUP($C10, 'All Courses'!$B$3:$T$133, 9, FALSE)</f>
        <v>0</v>
      </c>
      <c r="L10" s="147">
        <f>VLOOKUP($C10, 'All Courses'!$B$3:$T$133, 10, FALSE)</f>
        <v>0</v>
      </c>
      <c r="M10" s="147" t="str">
        <f>VLOOKUP($C10, 'All Courses'!$B$3:$T$133, 11, FALSE)</f>
        <v>√</v>
      </c>
      <c r="N10" s="147">
        <f>VLOOKUP($C10, 'All Courses'!$B$3:$T$133, 12, FALSE)</f>
        <v>0</v>
      </c>
      <c r="O10" s="147">
        <f>VLOOKUP($C10, 'All Courses'!$B$3:$T$133, 13, FALSE)</f>
        <v>0</v>
      </c>
      <c r="P10" s="147" t="str">
        <f>VLOOKUP($C10, 'All Courses'!$B$3:$T$133, 14, FALSE)</f>
        <v>√</v>
      </c>
      <c r="Q10" s="147">
        <f>VLOOKUP($C10, 'All Courses'!$B$3:$T$133, 15, FALSE)</f>
        <v>0</v>
      </c>
      <c r="R10" s="147">
        <f>VLOOKUP($C10, 'All Courses'!$B$3:$T$133, 16, FALSE)</f>
        <v>0</v>
      </c>
      <c r="S10" s="147" t="str">
        <f>VLOOKUP($C10, 'All Courses'!$B$3:$T$133, 17, FALSE)</f>
        <v>√</v>
      </c>
      <c r="T10" s="147">
        <f>VLOOKUP($C10, 'All Courses'!$B$3:$T$133, 18, FALSE)</f>
        <v>0</v>
      </c>
      <c r="U10" s="147">
        <f>VLOOKUP($C10, 'All Courses'!$B$3:$T$133, 19, FALSE)</f>
        <v>0</v>
      </c>
    </row>
    <row r="11" spans="1:21">
      <c r="A11">
        <v>5</v>
      </c>
      <c r="B11" s="1" t="s">
        <v>25</v>
      </c>
      <c r="C11" s="230" t="s">
        <v>259</v>
      </c>
      <c r="D11" s="145" t="str">
        <f>VLOOKUP($C11, '[1]All Courses'!$B$3:$T$133, 2, FALSE)</f>
        <v>Introductory Econometrics</v>
      </c>
      <c r="E11" s="146">
        <f>VLOOKUP($C11, 'All Courses'!$B$3:$T$133, 3, FALSE)</f>
        <v>1</v>
      </c>
      <c r="F11" s="146">
        <f>VLOOKUP($C11, 'All Courses'!$B$3:$T$133, 4, FALSE)</f>
        <v>5</v>
      </c>
      <c r="G11" s="147" t="str">
        <f>VLOOKUP($C11, 'All Courses'!$B$3:$T$133, 5, FALSE)</f>
        <v/>
      </c>
      <c r="H11" s="147" t="str">
        <f>VLOOKUP($C11, 'All Courses'!$B$3:$T$133, 6, FALSE)</f>
        <v>√</v>
      </c>
      <c r="I11" s="147">
        <f>VLOOKUP($C11, 'All Courses'!$B$3:$T$133, 7, FALSE)</f>
        <v>0</v>
      </c>
      <c r="J11" s="147">
        <f>VLOOKUP($C11, 'All Courses'!$B$3:$T$133, 8, FALSE)</f>
        <v>0</v>
      </c>
      <c r="K11" s="147">
        <f>VLOOKUP($C11, 'All Courses'!$B$3:$T$133, 9, FALSE)</f>
        <v>0</v>
      </c>
      <c r="L11" s="147">
        <f>VLOOKUP($C11, 'All Courses'!$B$3:$T$133, 10, FALSE)</f>
        <v>0</v>
      </c>
      <c r="M11" s="147" t="str">
        <f>VLOOKUP($C11, 'All Courses'!$B$3:$T$133, 11, FALSE)</f>
        <v>√</v>
      </c>
      <c r="N11" s="147">
        <f>VLOOKUP($C11, 'All Courses'!$B$3:$T$133, 12, FALSE)</f>
        <v>0</v>
      </c>
      <c r="O11" s="147">
        <f>VLOOKUP($C11, 'All Courses'!$B$3:$T$133, 13, FALSE)</f>
        <v>0</v>
      </c>
      <c r="P11" s="147">
        <f>VLOOKUP($C11, 'All Courses'!$B$3:$T$133, 14, FALSE)</f>
        <v>0</v>
      </c>
      <c r="Q11" s="147" t="str">
        <f>VLOOKUP($C11, 'All Courses'!$B$3:$T$133, 15, FALSE)</f>
        <v>√</v>
      </c>
      <c r="R11" s="147">
        <f>VLOOKUP($C11, 'All Courses'!$B$3:$T$133, 16, FALSE)</f>
        <v>0</v>
      </c>
      <c r="S11" s="147">
        <f>VLOOKUP($C11, 'All Courses'!$B$3:$T$133, 17, FALSE)</f>
        <v>0</v>
      </c>
      <c r="T11" s="147">
        <f>VLOOKUP($C11, 'All Courses'!$B$3:$T$133, 18, FALSE)</f>
        <v>0</v>
      </c>
      <c r="U11" s="147">
        <f>VLOOKUP($C11, 'All Courses'!$B$3:$T$133, 19, FALSE)</f>
        <v>0</v>
      </c>
    </row>
    <row r="12" spans="1:21">
      <c r="A12">
        <v>6</v>
      </c>
      <c r="B12" s="1" t="s">
        <v>25</v>
      </c>
      <c r="C12" s="230" t="s">
        <v>273</v>
      </c>
      <c r="D12" s="145" t="str">
        <f>VLOOKUP($C12, '[1]All Courses'!$B$3:$T$133, 2, FALSE)</f>
        <v>Econometrics and Forecasting</v>
      </c>
      <c r="E12" s="146">
        <f>VLOOKUP($C12, 'All Courses'!$B$3:$T$133, 3, FALSE)</f>
        <v>1</v>
      </c>
      <c r="F12" s="146">
        <f>VLOOKUP($C12, 'All Courses'!$B$3:$T$133, 4, FALSE)</f>
        <v>5</v>
      </c>
      <c r="G12" s="147" t="str">
        <f>VLOOKUP($C12, 'All Courses'!$B$3:$T$133, 5, FALSE)</f>
        <v/>
      </c>
      <c r="H12" s="147">
        <f>VLOOKUP($C12, 'All Courses'!$B$3:$T$133, 6, FALSE)</f>
        <v>0</v>
      </c>
      <c r="I12" s="147">
        <f>VLOOKUP($C12, 'All Courses'!$B$3:$T$133, 7, FALSE)</f>
        <v>0</v>
      </c>
      <c r="J12" s="147" t="str">
        <f>VLOOKUP($C12, 'All Courses'!$B$3:$T$133, 8, FALSE)</f>
        <v>√</v>
      </c>
      <c r="K12" s="147">
        <f>VLOOKUP($C12, 'All Courses'!$B$3:$T$133, 9, FALSE)</f>
        <v>0</v>
      </c>
      <c r="L12" s="147">
        <f>VLOOKUP($C12, 'All Courses'!$B$3:$T$133, 10, FALSE)</f>
        <v>0</v>
      </c>
      <c r="M12" s="147">
        <f>VLOOKUP($C12, 'All Courses'!$B$3:$T$133, 11, FALSE)</f>
        <v>0</v>
      </c>
      <c r="N12" s="147" t="str">
        <f>VLOOKUP($C12, 'All Courses'!$B$3:$T$133, 12, FALSE)</f>
        <v>√</v>
      </c>
      <c r="O12" s="147">
        <f>VLOOKUP($C12, 'All Courses'!$B$3:$T$133, 13, FALSE)</f>
        <v>0</v>
      </c>
      <c r="P12" s="147">
        <f>VLOOKUP($C12, 'All Courses'!$B$3:$T$133, 14, FALSE)</f>
        <v>0</v>
      </c>
      <c r="Q12" s="147">
        <f>VLOOKUP($C12, 'All Courses'!$B$3:$T$133, 15, FALSE)</f>
        <v>0</v>
      </c>
      <c r="R12" s="147">
        <f>VLOOKUP($C12, 'All Courses'!$B$3:$T$133, 16, FALSE)</f>
        <v>0</v>
      </c>
      <c r="S12" s="147" t="str">
        <f>VLOOKUP($C12, 'All Courses'!$B$3:$T$133, 17, FALSE)</f>
        <v>√</v>
      </c>
      <c r="T12" s="147">
        <f>VLOOKUP($C12, 'All Courses'!$B$3:$T$133, 18, FALSE)</f>
        <v>0</v>
      </c>
      <c r="U12" s="147">
        <f>VLOOKUP($C12, 'All Courses'!$B$3:$T$133, 19, FALSE)</f>
        <v>0</v>
      </c>
    </row>
    <row r="13" spans="1:21">
      <c r="A13">
        <v>7</v>
      </c>
      <c r="B13" s="1" t="s">
        <v>25</v>
      </c>
      <c r="C13" s="230" t="s">
        <v>291</v>
      </c>
      <c r="D13" s="145" t="str">
        <f>VLOOKUP($C13, '[1]All Courses'!$B$3:$T$133, 2, FALSE)</f>
        <v>A Foundation in Applied Mathematics</v>
      </c>
      <c r="E13" s="146">
        <f>VLOOKUP($C13, 'All Courses'!$B$3:$T$133, 3, FALSE)</f>
        <v>2</v>
      </c>
      <c r="F13" s="146">
        <f>VLOOKUP($C13, 'All Courses'!$B$3:$T$133, 4, FALSE)</f>
        <v>10</v>
      </c>
      <c r="G13" s="147" t="str">
        <f>VLOOKUP($C13, 'All Courses'!$B$3:$T$133, 5, FALSE)</f>
        <v>√</v>
      </c>
      <c r="H13" s="147">
        <f>VLOOKUP($C13, 'All Courses'!$B$3:$T$133, 6, FALSE)</f>
        <v>0</v>
      </c>
      <c r="I13" s="147">
        <f>VLOOKUP($C13, 'All Courses'!$B$3:$T$133, 7, FALSE)</f>
        <v>0</v>
      </c>
      <c r="J13" s="147" t="str">
        <f>VLOOKUP($C13, 'All Courses'!$B$3:$T$133, 8, FALSE)</f>
        <v>√</v>
      </c>
      <c r="K13" s="147">
        <f>VLOOKUP($C13, 'All Courses'!$B$3:$T$133, 9, FALSE)</f>
        <v>0</v>
      </c>
      <c r="L13" s="147">
        <f>VLOOKUP($C13, 'All Courses'!$B$3:$T$133, 10, FALSE)</f>
        <v>0</v>
      </c>
      <c r="M13" s="147" t="str">
        <f>VLOOKUP($C13, 'All Courses'!$B$3:$T$133, 11, FALSE)</f>
        <v>√</v>
      </c>
      <c r="N13" s="147">
        <f>VLOOKUP($C13, 'All Courses'!$B$3:$T$133, 12, FALSE)</f>
        <v>0</v>
      </c>
      <c r="O13" s="147">
        <f>VLOOKUP($C13, 'All Courses'!$B$3:$T$133, 13, FALSE)</f>
        <v>0</v>
      </c>
      <c r="P13" s="147" t="str">
        <f>VLOOKUP($C13, 'All Courses'!$B$3:$T$133, 14, FALSE)</f>
        <v>√</v>
      </c>
      <c r="Q13" s="147">
        <f>VLOOKUP($C13, 'All Courses'!$B$3:$T$133, 15, FALSE)</f>
        <v>0</v>
      </c>
      <c r="R13" s="147">
        <f>VLOOKUP($C13, 'All Courses'!$B$3:$T$133, 16, FALSE)</f>
        <v>0</v>
      </c>
      <c r="S13" s="147" t="str">
        <f>VLOOKUP($C13, 'All Courses'!$B$3:$T$133, 17, FALSE)</f>
        <v>√</v>
      </c>
      <c r="T13" s="147">
        <f>VLOOKUP($C13, 'All Courses'!$B$3:$T$133, 18, FALSE)</f>
        <v>0</v>
      </c>
      <c r="U13" s="147">
        <f>VLOOKUP($C13, 'All Courses'!$B$3:$T$133, 19, FALSE)</f>
        <v>0</v>
      </c>
    </row>
    <row r="14" spans="1:21">
      <c r="A14">
        <v>8</v>
      </c>
      <c r="B14" s="1" t="s">
        <v>25</v>
      </c>
      <c r="C14" s="230" t="s">
        <v>46</v>
      </c>
      <c r="D14" s="145" t="str">
        <f>VLOOKUP($C14, '[1]All Courses'!$B$3:$T$133, 2, FALSE)</f>
        <v>Quantitative Analysis for Business</v>
      </c>
      <c r="E14" s="146">
        <f>VLOOKUP($C14, 'All Courses'!$B$3:$T$133, 3, FALSE)</f>
        <v>2</v>
      </c>
      <c r="F14" s="146">
        <f>VLOOKUP($C14, 'All Courses'!$B$3:$T$133, 4, FALSE)</f>
        <v>10</v>
      </c>
      <c r="G14" s="147" t="str">
        <f>VLOOKUP($C14, 'All Courses'!$B$3:$T$133, 5, FALSE)</f>
        <v>√</v>
      </c>
      <c r="H14" s="147">
        <f>VLOOKUP($C14, 'All Courses'!$B$3:$T$133, 6, FALSE)</f>
        <v>0</v>
      </c>
      <c r="I14" s="147">
        <f>VLOOKUP($C14, 'All Courses'!$B$3:$T$133, 7, FALSE)</f>
        <v>0</v>
      </c>
      <c r="J14" s="147" t="str">
        <f>VLOOKUP($C14, 'All Courses'!$B$3:$T$133, 8, FALSE)</f>
        <v>√</v>
      </c>
      <c r="K14" s="147">
        <f>VLOOKUP($C14, 'All Courses'!$B$3:$T$133, 9, FALSE)</f>
        <v>0</v>
      </c>
      <c r="L14" s="147">
        <f>VLOOKUP($C14, 'All Courses'!$B$3:$T$133, 10, FALSE)</f>
        <v>0</v>
      </c>
      <c r="M14" s="147" t="str">
        <f>VLOOKUP($C14, 'All Courses'!$B$3:$T$133, 11, FALSE)</f>
        <v>√</v>
      </c>
      <c r="N14" s="147">
        <f>VLOOKUP($C14, 'All Courses'!$B$3:$T$133, 12, FALSE)</f>
        <v>0</v>
      </c>
      <c r="O14" s="147">
        <f>VLOOKUP($C14, 'All Courses'!$B$3:$T$133, 13, FALSE)</f>
        <v>0</v>
      </c>
      <c r="P14" s="147" t="str">
        <f>VLOOKUP($C14, 'All Courses'!$B$3:$T$133, 14, FALSE)</f>
        <v>√</v>
      </c>
      <c r="Q14" s="147">
        <f>VLOOKUP($C14, 'All Courses'!$B$3:$T$133, 15, FALSE)</f>
        <v>0</v>
      </c>
      <c r="R14" s="147">
        <f>VLOOKUP($C14, 'All Courses'!$B$3:$T$133, 16, FALSE)</f>
        <v>0</v>
      </c>
      <c r="S14" s="147" t="str">
        <f>VLOOKUP($C14, 'All Courses'!$B$3:$T$133, 17, FALSE)</f>
        <v>√</v>
      </c>
      <c r="T14" s="147">
        <f>VLOOKUP($C14, 'All Courses'!$B$3:$T$133, 18, FALSE)</f>
        <v>0</v>
      </c>
      <c r="U14" s="147">
        <f>VLOOKUP($C14, 'All Courses'!$B$3:$T$133, 19, FALSE)</f>
        <v>0</v>
      </c>
    </row>
    <row r="15" spans="1:21">
      <c r="A15">
        <v>9</v>
      </c>
      <c r="B15" s="1" t="s">
        <v>25</v>
      </c>
      <c r="C15" s="230" t="s">
        <v>293</v>
      </c>
      <c r="D15" s="145" t="str">
        <f>VLOOKUP($C15, '[1]All Courses'!$B$3:$T$133, 2, FALSE)</f>
        <v>Microcomputing for Learning</v>
      </c>
      <c r="E15" s="146">
        <f>VLOOKUP($C15, 'All Courses'!$B$3:$T$133, 3, FALSE)</f>
        <v>1</v>
      </c>
      <c r="F15" s="146">
        <f>VLOOKUP($C15, 'All Courses'!$B$3:$T$133, 4, FALSE)</f>
        <v>5</v>
      </c>
      <c r="G15" s="147" t="str">
        <f>VLOOKUP($C15, 'All Courses'!$B$3:$T$133, 5, FALSE)</f>
        <v>√</v>
      </c>
      <c r="H15" s="147">
        <f>VLOOKUP($C15, 'All Courses'!$B$3:$T$133, 6, FALSE)</f>
        <v>0</v>
      </c>
      <c r="I15" s="147">
        <f>VLOOKUP($C15, 'All Courses'!$B$3:$T$133, 7, FALSE)</f>
        <v>0</v>
      </c>
      <c r="J15" s="147" t="str">
        <f>VLOOKUP($C15, 'All Courses'!$B$3:$T$133, 8, FALSE)</f>
        <v>√</v>
      </c>
      <c r="K15" s="147">
        <f>VLOOKUP($C15, 'All Courses'!$B$3:$T$133, 9, FALSE)</f>
        <v>0</v>
      </c>
      <c r="L15" s="147">
        <f>VLOOKUP($C15, 'All Courses'!$B$3:$T$133, 10, FALSE)</f>
        <v>0</v>
      </c>
      <c r="M15" s="147" t="str">
        <f>VLOOKUP($C15, 'All Courses'!$B$3:$T$133, 11, FALSE)</f>
        <v>√</v>
      </c>
      <c r="N15" s="147">
        <f>VLOOKUP($C15, 'All Courses'!$B$3:$T$133, 12, FALSE)</f>
        <v>0</v>
      </c>
      <c r="O15" s="147">
        <f>VLOOKUP($C15, 'All Courses'!$B$3:$T$133, 13, FALSE)</f>
        <v>0</v>
      </c>
      <c r="P15" s="147" t="str">
        <f>VLOOKUP($C15, 'All Courses'!$B$3:$T$133, 14, FALSE)</f>
        <v>√</v>
      </c>
      <c r="Q15" s="147">
        <f>VLOOKUP($C15, 'All Courses'!$B$3:$T$133, 15, FALSE)</f>
        <v>0</v>
      </c>
      <c r="R15" s="147">
        <f>VLOOKUP($C15, 'All Courses'!$B$3:$T$133, 16, FALSE)</f>
        <v>0</v>
      </c>
      <c r="S15" s="147" t="str">
        <f>VLOOKUP($C15, 'All Courses'!$B$3:$T$133, 17, FALSE)</f>
        <v>√</v>
      </c>
      <c r="T15" s="147">
        <f>VLOOKUP($C15, 'All Courses'!$B$3:$T$133, 18, FALSE)</f>
        <v>0</v>
      </c>
      <c r="U15" s="147">
        <f>VLOOKUP($C15, 'All Courses'!$B$3:$T$133, 19, FALSE)</f>
        <v>0</v>
      </c>
    </row>
    <row r="16" spans="1:21">
      <c r="A16">
        <v>10</v>
      </c>
      <c r="B16" s="1" t="s">
        <v>25</v>
      </c>
      <c r="C16" s="230" t="s">
        <v>38</v>
      </c>
      <c r="D16" s="145" t="str">
        <f>VLOOKUP($C16, '[1]All Courses'!$B$3:$T$133, 2, FALSE)</f>
        <v>Business Computing Applications</v>
      </c>
      <c r="E16" s="146">
        <f>VLOOKUP($C16, 'All Courses'!$B$3:$T$133, 3, FALSE)</f>
        <v>1</v>
      </c>
      <c r="F16" s="146">
        <f>VLOOKUP($C16, 'All Courses'!$B$3:$T$133, 4, FALSE)</f>
        <v>5</v>
      </c>
      <c r="G16" s="147" t="str">
        <f>VLOOKUP($C16, 'All Courses'!$B$3:$T$133, 5, FALSE)</f>
        <v>√</v>
      </c>
      <c r="H16" s="147" t="str">
        <f>VLOOKUP($C16, 'All Courses'!$B$3:$T$133, 6, FALSE)</f>
        <v>√</v>
      </c>
      <c r="I16" s="147">
        <f>VLOOKUP($C16, 'All Courses'!$B$3:$T$133, 7, FALSE)</f>
        <v>0</v>
      </c>
      <c r="J16" s="147" t="str">
        <f>VLOOKUP($C16, 'All Courses'!$B$3:$T$133, 8, FALSE)</f>
        <v>√</v>
      </c>
      <c r="K16" s="147" t="str">
        <f>VLOOKUP($C16, 'All Courses'!$B$3:$T$133, 9, FALSE)</f>
        <v>√</v>
      </c>
      <c r="L16" s="147">
        <f>VLOOKUP($C16, 'All Courses'!$B$3:$T$133, 10, FALSE)</f>
        <v>0</v>
      </c>
      <c r="M16" s="147" t="str">
        <f>VLOOKUP($C16, 'All Courses'!$B$3:$T$133, 11, FALSE)</f>
        <v>√</v>
      </c>
      <c r="N16" s="147" t="str">
        <f>VLOOKUP($C16, 'All Courses'!$B$3:$T$133, 12, FALSE)</f>
        <v>√</v>
      </c>
      <c r="O16" s="147">
        <f>VLOOKUP($C16, 'All Courses'!$B$3:$T$133, 13, FALSE)</f>
        <v>0</v>
      </c>
      <c r="P16" s="147" t="str">
        <f>VLOOKUP($C16, 'All Courses'!$B$3:$T$133, 14, FALSE)</f>
        <v>√</v>
      </c>
      <c r="Q16" s="147">
        <f>VLOOKUP($C16, 'All Courses'!$B$3:$T$133, 15, FALSE)</f>
        <v>0</v>
      </c>
      <c r="R16" s="147">
        <f>VLOOKUP($C16, 'All Courses'!$B$3:$T$133, 16, FALSE)</f>
        <v>0</v>
      </c>
      <c r="S16" s="147" t="str">
        <f>VLOOKUP($C16, 'All Courses'!$B$3:$T$133, 17, FALSE)</f>
        <v>√</v>
      </c>
      <c r="T16" s="147">
        <f>VLOOKUP($C16, 'All Courses'!$B$3:$T$133, 18, FALSE)</f>
        <v>0</v>
      </c>
      <c r="U16" s="147">
        <f>VLOOKUP($C16, 'All Courses'!$B$3:$T$133, 19, FALSE)</f>
        <v>0</v>
      </c>
    </row>
    <row r="17" spans="1:21">
      <c r="A17">
        <v>11</v>
      </c>
      <c r="B17" s="1" t="s">
        <v>25</v>
      </c>
      <c r="C17" s="90" t="s">
        <v>48</v>
      </c>
      <c r="D17" s="145" t="str">
        <f>VLOOKUP($C17, '[1]All Courses'!$B$3:$T$133, 2, FALSE)</f>
        <v>Introduction to Microeconomics</v>
      </c>
      <c r="E17" s="146">
        <f>VLOOKUP($C17, 'All Courses'!$B$3:$T$133, 3, FALSE)</f>
        <v>1</v>
      </c>
      <c r="F17" s="146">
        <f>VLOOKUP($C17, 'All Courses'!$B$3:$T$133, 4, FALSE)</f>
        <v>5</v>
      </c>
      <c r="G17" s="147" t="str">
        <f>VLOOKUP($C17, 'All Courses'!$B$3:$T$133, 5, FALSE)</f>
        <v/>
      </c>
      <c r="H17" s="147" t="str">
        <f>VLOOKUP($C17, 'All Courses'!$B$3:$T$133, 6, FALSE)</f>
        <v>√</v>
      </c>
      <c r="I17" s="147">
        <f>VLOOKUP($C17, 'All Courses'!$B$3:$T$133, 7, FALSE)</f>
        <v>0</v>
      </c>
      <c r="J17" s="147">
        <f>VLOOKUP($C17, 'All Courses'!$B$3:$T$133, 8, FALSE)</f>
        <v>0</v>
      </c>
      <c r="K17" s="147" t="str">
        <f>VLOOKUP($C17, 'All Courses'!$B$3:$T$133, 9, FALSE)</f>
        <v>√</v>
      </c>
      <c r="L17" s="147">
        <f>VLOOKUP($C17, 'All Courses'!$B$3:$T$133, 10, FALSE)</f>
        <v>0</v>
      </c>
      <c r="M17" s="147">
        <f>VLOOKUP($C17, 'All Courses'!$B$3:$T$133, 11, FALSE)</f>
        <v>0</v>
      </c>
      <c r="N17" s="147" t="str">
        <f>VLOOKUP($C17, 'All Courses'!$B$3:$T$133, 12, FALSE)</f>
        <v>√</v>
      </c>
      <c r="O17" s="147">
        <f>VLOOKUP($C17, 'All Courses'!$B$3:$T$133, 13, FALSE)</f>
        <v>0</v>
      </c>
      <c r="P17" s="147">
        <f>VLOOKUP($C17, 'All Courses'!$B$3:$T$133, 14, FALSE)</f>
        <v>0</v>
      </c>
      <c r="Q17" s="147" t="str">
        <f>VLOOKUP($C17, 'All Courses'!$B$3:$T$133, 15, FALSE)</f>
        <v>√</v>
      </c>
      <c r="R17" s="147">
        <f>VLOOKUP($C17, 'All Courses'!$B$3:$T$133, 16, FALSE)</f>
        <v>0</v>
      </c>
      <c r="S17" s="147">
        <f>VLOOKUP($C17, 'All Courses'!$B$3:$T$133, 17, FALSE)</f>
        <v>0</v>
      </c>
      <c r="T17" s="147" t="str">
        <f>VLOOKUP($C17, 'All Courses'!$B$3:$T$133, 18, FALSE)</f>
        <v>√</v>
      </c>
      <c r="U17" s="147">
        <f>VLOOKUP($C17, 'All Courses'!$B$3:$T$133, 19, FALSE)</f>
        <v>0</v>
      </c>
    </row>
    <row r="18" spans="1:21">
      <c r="A18">
        <v>12</v>
      </c>
      <c r="B18" s="1" t="s">
        <v>25</v>
      </c>
      <c r="C18" s="90" t="s">
        <v>296</v>
      </c>
      <c r="D18" s="145" t="str">
        <f>VLOOKUP($C18, '[1]All Courses'!$B$3:$T$133, 2, FALSE)</f>
        <v>微觀經濟學導論</v>
      </c>
      <c r="E18" s="146">
        <f>VLOOKUP($C18, 'All Courses'!$B$3:$T$133, 3, FALSE)</f>
        <v>1</v>
      </c>
      <c r="F18" s="146">
        <f>VLOOKUP($C18, 'All Courses'!$B$3:$T$133, 4, FALSE)</f>
        <v>5</v>
      </c>
      <c r="G18" s="147" t="str">
        <f>VLOOKUP($C18, 'All Courses'!$B$3:$T$133, 5, FALSE)</f>
        <v>√</v>
      </c>
      <c r="H18" s="147">
        <f>VLOOKUP($C18, 'All Courses'!$B$3:$T$133, 6, FALSE)</f>
        <v>0</v>
      </c>
      <c r="I18" s="147">
        <f>VLOOKUP($C18, 'All Courses'!$B$3:$T$133, 7, FALSE)</f>
        <v>0</v>
      </c>
      <c r="J18" s="147" t="str">
        <f>VLOOKUP($C18, 'All Courses'!$B$3:$T$133, 8, FALSE)</f>
        <v>√</v>
      </c>
      <c r="K18" s="147">
        <f>VLOOKUP($C18, 'All Courses'!$B$3:$T$133, 9, FALSE)</f>
        <v>0</v>
      </c>
      <c r="L18" s="147">
        <f>VLOOKUP($C18, 'All Courses'!$B$3:$T$133, 10, FALSE)</f>
        <v>0</v>
      </c>
      <c r="M18" s="147" t="str">
        <f>VLOOKUP($C18, 'All Courses'!$B$3:$T$133, 11, FALSE)</f>
        <v>√</v>
      </c>
      <c r="N18" s="147">
        <f>VLOOKUP($C18, 'All Courses'!$B$3:$T$133, 12, FALSE)</f>
        <v>0</v>
      </c>
      <c r="O18" s="147">
        <f>VLOOKUP($C18, 'All Courses'!$B$3:$T$133, 13, FALSE)</f>
        <v>0</v>
      </c>
      <c r="P18" s="147" t="str">
        <f>VLOOKUP($C18, 'All Courses'!$B$3:$T$133, 14, FALSE)</f>
        <v>√</v>
      </c>
      <c r="Q18" s="147">
        <f>VLOOKUP($C18, 'All Courses'!$B$3:$T$133, 15, FALSE)</f>
        <v>0</v>
      </c>
      <c r="R18" s="147">
        <f>VLOOKUP($C18, 'All Courses'!$B$3:$T$133, 16, FALSE)</f>
        <v>0</v>
      </c>
      <c r="S18" s="147" t="str">
        <f>VLOOKUP($C18, 'All Courses'!$B$3:$T$133, 17, FALSE)</f>
        <v>√</v>
      </c>
      <c r="T18" s="147">
        <f>VLOOKUP($C18, 'All Courses'!$B$3:$T$133, 18, FALSE)</f>
        <v>0</v>
      </c>
      <c r="U18" s="147">
        <f>VLOOKUP($C18, 'All Courses'!$B$3:$T$133, 19, FALSE)</f>
        <v>0</v>
      </c>
    </row>
    <row r="19" spans="1:21">
      <c r="A19">
        <v>13</v>
      </c>
      <c r="B19" s="1" t="s">
        <v>25</v>
      </c>
      <c r="C19" s="90" t="s">
        <v>49</v>
      </c>
      <c r="D19" s="145" t="str">
        <f>VLOOKUP($C19, '[1]All Courses'!$B$3:$T$133, 2, FALSE)</f>
        <v>Introduction to Macroeconomics</v>
      </c>
      <c r="E19" s="146">
        <f>VLOOKUP($C19, 'All Courses'!$B$3:$T$133, 3, FALSE)</f>
        <v>1</v>
      </c>
      <c r="F19" s="146">
        <f>VLOOKUP($C19, 'All Courses'!$B$3:$T$133, 4, FALSE)</f>
        <v>5</v>
      </c>
      <c r="G19" s="147" t="str">
        <f>VLOOKUP($C19, 'All Courses'!$B$3:$T$133, 5, FALSE)</f>
        <v>√</v>
      </c>
      <c r="H19" s="147">
        <f>VLOOKUP($C19, 'All Courses'!$B$3:$T$133, 6, FALSE)</f>
        <v>0</v>
      </c>
      <c r="I19" s="147">
        <f>VLOOKUP($C19, 'All Courses'!$B$3:$T$133, 7, FALSE)</f>
        <v>0</v>
      </c>
      <c r="J19" s="147" t="str">
        <f>VLOOKUP($C19, 'All Courses'!$B$3:$T$133, 8, FALSE)</f>
        <v>√</v>
      </c>
      <c r="K19" s="147">
        <f>VLOOKUP($C19, 'All Courses'!$B$3:$T$133, 9, FALSE)</f>
        <v>0</v>
      </c>
      <c r="L19" s="147">
        <f>VLOOKUP($C19, 'All Courses'!$B$3:$T$133, 10, FALSE)</f>
        <v>0</v>
      </c>
      <c r="M19" s="147" t="str">
        <f>VLOOKUP($C19, 'All Courses'!$B$3:$T$133, 11, FALSE)</f>
        <v>√</v>
      </c>
      <c r="N19" s="147">
        <f>VLOOKUP($C19, 'All Courses'!$B$3:$T$133, 12, FALSE)</f>
        <v>0</v>
      </c>
      <c r="O19" s="147">
        <f>VLOOKUP($C19, 'All Courses'!$B$3:$T$133, 13, FALSE)</f>
        <v>0</v>
      </c>
      <c r="P19" s="147" t="str">
        <f>VLOOKUP($C19, 'All Courses'!$B$3:$T$133, 14, FALSE)</f>
        <v>√</v>
      </c>
      <c r="Q19" s="147">
        <f>VLOOKUP($C19, 'All Courses'!$B$3:$T$133, 15, FALSE)</f>
        <v>0</v>
      </c>
      <c r="R19" s="147">
        <f>VLOOKUP($C19, 'All Courses'!$B$3:$T$133, 16, FALSE)</f>
        <v>0</v>
      </c>
      <c r="S19" s="147" t="str">
        <f>VLOOKUP($C19, 'All Courses'!$B$3:$T$133, 17, FALSE)</f>
        <v>√</v>
      </c>
      <c r="T19" s="147">
        <f>VLOOKUP($C19, 'All Courses'!$B$3:$T$133, 18, FALSE)</f>
        <v>0</v>
      </c>
      <c r="U19" s="147">
        <f>VLOOKUP($C19, 'All Courses'!$B$3:$T$133, 19, FALSE)</f>
        <v>0</v>
      </c>
    </row>
    <row r="20" spans="1:21">
      <c r="A20">
        <v>14</v>
      </c>
      <c r="B20" s="1" t="s">
        <v>25</v>
      </c>
      <c r="C20" s="90" t="s">
        <v>297</v>
      </c>
      <c r="D20" s="145" t="str">
        <f>VLOOKUP($C20, '[1]All Courses'!$B$3:$T$133, 2, FALSE)</f>
        <v>宏觀經濟學導論</v>
      </c>
      <c r="E20" s="146">
        <f>VLOOKUP($C20, 'All Courses'!$B$3:$T$133, 3, FALSE)</f>
        <v>1</v>
      </c>
      <c r="F20" s="146">
        <f>VLOOKUP($C20, 'All Courses'!$B$3:$T$133, 4, FALSE)</f>
        <v>5</v>
      </c>
      <c r="G20" s="147" t="str">
        <f>VLOOKUP($C20, 'All Courses'!$B$3:$T$133, 5, FALSE)</f>
        <v/>
      </c>
      <c r="H20" s="147" t="str">
        <f>VLOOKUP($C20, 'All Courses'!$B$3:$T$133, 6, FALSE)</f>
        <v>√</v>
      </c>
      <c r="I20" s="147">
        <f>VLOOKUP($C20, 'All Courses'!$B$3:$T$133, 7, FALSE)</f>
        <v>0</v>
      </c>
      <c r="J20" s="147">
        <f>VLOOKUP($C20, 'All Courses'!$B$3:$T$133, 8, FALSE)</f>
        <v>0</v>
      </c>
      <c r="K20" s="147" t="str">
        <f>VLOOKUP($C20, 'All Courses'!$B$3:$T$133, 9, FALSE)</f>
        <v>√</v>
      </c>
      <c r="L20" s="147">
        <f>VLOOKUP($C20, 'All Courses'!$B$3:$T$133, 10, FALSE)</f>
        <v>0</v>
      </c>
      <c r="M20" s="147">
        <f>VLOOKUP($C20, 'All Courses'!$B$3:$T$133, 11, FALSE)</f>
        <v>0</v>
      </c>
      <c r="N20" s="147" t="str">
        <f>VLOOKUP($C20, 'All Courses'!$B$3:$T$133, 12, FALSE)</f>
        <v>√</v>
      </c>
      <c r="O20" s="147">
        <f>VLOOKUP($C20, 'All Courses'!$B$3:$T$133, 13, FALSE)</f>
        <v>0</v>
      </c>
      <c r="P20" s="147">
        <f>VLOOKUP($C20, 'All Courses'!$B$3:$T$133, 14, FALSE)</f>
        <v>0</v>
      </c>
      <c r="Q20" s="147" t="str">
        <f>VLOOKUP($C20, 'All Courses'!$B$3:$T$133, 15, FALSE)</f>
        <v>√</v>
      </c>
      <c r="R20" s="147">
        <f>VLOOKUP($C20, 'All Courses'!$B$3:$T$133, 16, FALSE)</f>
        <v>0</v>
      </c>
      <c r="S20" s="147">
        <f>VLOOKUP($C20, 'All Courses'!$B$3:$T$133, 17, FALSE)</f>
        <v>0</v>
      </c>
      <c r="T20" s="147" t="str">
        <f>VLOOKUP($C20, 'All Courses'!$B$3:$T$133, 18, FALSE)</f>
        <v>√</v>
      </c>
      <c r="U20" s="147">
        <f>VLOOKUP($C20, 'All Courses'!$B$3:$T$133, 19, FALSE)</f>
        <v>0</v>
      </c>
    </row>
    <row r="21" spans="1:21">
      <c r="A21">
        <v>15</v>
      </c>
      <c r="B21" s="1" t="s">
        <v>25</v>
      </c>
      <c r="C21" s="90" t="s">
        <v>44</v>
      </c>
      <c r="D21" s="145" t="str">
        <f>VLOOKUP($C21, '[1]All Courses'!$B$3:$T$133, 2, FALSE)</f>
        <v>Introduction to Accounting</v>
      </c>
      <c r="E21" s="146">
        <f>VLOOKUP($C21, 'All Courses'!$B$3:$T$133, 3, FALSE)</f>
        <v>2</v>
      </c>
      <c r="F21" s="146">
        <f>VLOOKUP($C21, 'All Courses'!$B$3:$T$133, 4, FALSE)</f>
        <v>10</v>
      </c>
      <c r="G21" s="147" t="str">
        <f>VLOOKUP($C21, 'All Courses'!$B$3:$T$133, 5, FALSE)</f>
        <v>√</v>
      </c>
      <c r="H21" s="147">
        <f>VLOOKUP($C21, 'All Courses'!$B$3:$T$133, 6, FALSE)</f>
        <v>0</v>
      </c>
      <c r="I21" s="147">
        <f>VLOOKUP($C21, 'All Courses'!$B$3:$T$133, 7, FALSE)</f>
        <v>0</v>
      </c>
      <c r="J21" s="147" t="str">
        <f>VLOOKUP($C21, 'All Courses'!$B$3:$T$133, 8, FALSE)</f>
        <v>√</v>
      </c>
      <c r="K21" s="147">
        <f>VLOOKUP($C21, 'All Courses'!$B$3:$T$133, 9, FALSE)</f>
        <v>0</v>
      </c>
      <c r="L21" s="147">
        <f>VLOOKUP($C21, 'All Courses'!$B$3:$T$133, 10, FALSE)</f>
        <v>0</v>
      </c>
      <c r="M21" s="147" t="str">
        <f>VLOOKUP($C21, 'All Courses'!$B$3:$T$133, 11, FALSE)</f>
        <v>√</v>
      </c>
      <c r="N21" s="147">
        <f>VLOOKUP($C21, 'All Courses'!$B$3:$T$133, 12, FALSE)</f>
        <v>0</v>
      </c>
      <c r="O21" s="147">
        <f>VLOOKUP($C21, 'All Courses'!$B$3:$T$133, 13, FALSE)</f>
        <v>0</v>
      </c>
      <c r="P21" s="147" t="str">
        <f>VLOOKUP($C21, 'All Courses'!$B$3:$T$133, 14, FALSE)</f>
        <v>√</v>
      </c>
      <c r="Q21" s="147">
        <f>VLOOKUP($C21, 'All Courses'!$B$3:$T$133, 15, FALSE)</f>
        <v>0</v>
      </c>
      <c r="R21" s="147">
        <f>VLOOKUP($C21, 'All Courses'!$B$3:$T$133, 16, FALSE)</f>
        <v>0</v>
      </c>
      <c r="S21" s="147">
        <f>VLOOKUP($C21, 'All Courses'!$B$3:$T$133, 17, FALSE)</f>
        <v>0</v>
      </c>
      <c r="T21" s="147">
        <f>VLOOKUP($C21, 'All Courses'!$B$3:$T$133, 18, FALSE)</f>
        <v>0</v>
      </c>
      <c r="U21" s="147">
        <f>VLOOKUP($C21, 'All Courses'!$B$3:$T$133, 19, FALSE)</f>
        <v>0</v>
      </c>
    </row>
    <row r="22" spans="1:21">
      <c r="A22">
        <v>16</v>
      </c>
      <c r="B22" s="1" t="s">
        <v>25</v>
      </c>
      <c r="C22" s="90" t="s">
        <v>52</v>
      </c>
      <c r="D22" s="145" t="str">
        <f>VLOOKUP($C22, '[1]All Courses'!$B$3:$T$133, 2, FALSE)</f>
        <v>Introduction to Financial Management</v>
      </c>
      <c r="E22" s="146">
        <f>VLOOKUP($C22, 'All Courses'!$B$3:$T$133, 3, FALSE)</f>
        <v>1</v>
      </c>
      <c r="F22" s="146">
        <f>VLOOKUP($C22, 'All Courses'!$B$3:$T$133, 4, FALSE)</f>
        <v>5</v>
      </c>
      <c r="G22" s="147">
        <f>VLOOKUP($C22, 'All Courses'!$B$3:$T$133, 5, FALSE)</f>
        <v>0</v>
      </c>
      <c r="H22" s="147" t="str">
        <f>VLOOKUP($C22, 'All Courses'!$B$3:$T$133, 6, FALSE)</f>
        <v>√</v>
      </c>
      <c r="I22" s="147">
        <f>VLOOKUP($C22, 'All Courses'!$B$3:$T$133, 7, FALSE)</f>
        <v>0</v>
      </c>
      <c r="J22" s="147" t="str">
        <f>VLOOKUP($C22, 'All Courses'!$B$3:$T$133, 8, FALSE)</f>
        <v>√</v>
      </c>
      <c r="K22" s="147">
        <f>VLOOKUP($C22, 'All Courses'!$B$3:$T$133, 9, FALSE)</f>
        <v>0</v>
      </c>
      <c r="L22" s="147">
        <f>VLOOKUP($C22, 'All Courses'!$B$3:$T$133, 10, FALSE)</f>
        <v>0</v>
      </c>
      <c r="M22" s="147" t="str">
        <f>VLOOKUP($C22, 'All Courses'!$B$3:$T$133, 11, FALSE)</f>
        <v>√</v>
      </c>
      <c r="N22" s="147">
        <f>VLOOKUP($C22, 'All Courses'!$B$3:$T$133, 12, FALSE)</f>
        <v>0</v>
      </c>
      <c r="O22" s="147">
        <f>VLOOKUP($C22, 'All Courses'!$B$3:$T$133, 13, FALSE)</f>
        <v>0</v>
      </c>
      <c r="P22" s="147" t="str">
        <f>VLOOKUP($C22, 'All Courses'!$B$3:$T$133, 14, FALSE)</f>
        <v>√</v>
      </c>
      <c r="Q22" s="147">
        <f>VLOOKUP($C22, 'All Courses'!$B$3:$T$133, 15, FALSE)</f>
        <v>0</v>
      </c>
      <c r="R22" s="147">
        <f>VLOOKUP($C22, 'All Courses'!$B$3:$T$133, 16, FALSE)</f>
        <v>0</v>
      </c>
      <c r="S22" s="147">
        <f>VLOOKUP($C22, 'All Courses'!$B$3:$T$133, 17, FALSE)</f>
        <v>0</v>
      </c>
      <c r="T22" s="147">
        <f>VLOOKUP($C22, 'All Courses'!$B$3:$T$133, 18, FALSE)</f>
        <v>0</v>
      </c>
      <c r="U22" s="147">
        <f>VLOOKUP($C22, 'All Courses'!$B$3:$T$133, 19, FALSE)</f>
        <v>0</v>
      </c>
    </row>
    <row r="23" spans="1:21">
      <c r="A23">
        <v>17</v>
      </c>
      <c r="B23" s="1" t="s">
        <v>25</v>
      </c>
      <c r="C23" s="90" t="s">
        <v>270</v>
      </c>
      <c r="D23" s="145" t="str">
        <f>VLOOKUP($C23, '[1]All Courses'!$B$3:$T$133, 2, FALSE)</f>
        <v xml:space="preserve">Financial Decision Making </v>
      </c>
      <c r="E23" s="146">
        <f>VLOOKUP($C23, 'All Courses'!$B$3:$T$133, 3, FALSE)</f>
        <v>1</v>
      </c>
      <c r="F23" s="146">
        <f>VLOOKUP($C23, 'All Courses'!$B$3:$T$133, 4, FALSE)</f>
        <v>5</v>
      </c>
      <c r="G23" s="147">
        <f>VLOOKUP($C23, 'All Courses'!$B$3:$T$133, 5, FALSE)</f>
        <v>0</v>
      </c>
      <c r="H23" s="147">
        <f>VLOOKUP($C23, 'All Courses'!$B$3:$T$133, 6, FALSE)</f>
        <v>0</v>
      </c>
      <c r="I23" s="147">
        <f>VLOOKUP($C23, 'All Courses'!$B$3:$T$133, 7, FALSE)</f>
        <v>0</v>
      </c>
      <c r="J23" s="147" t="str">
        <f>VLOOKUP($C23, 'All Courses'!$B$3:$T$133, 8, FALSE)</f>
        <v>√</v>
      </c>
      <c r="K23" s="147">
        <f>VLOOKUP($C23, 'All Courses'!$B$3:$T$133, 9, FALSE)</f>
        <v>0</v>
      </c>
      <c r="L23" s="147">
        <f>VLOOKUP($C23, 'All Courses'!$B$3:$T$133, 10, FALSE)</f>
        <v>0</v>
      </c>
      <c r="M23" s="147">
        <f>VLOOKUP($C23, 'All Courses'!$B$3:$T$133, 11, FALSE)</f>
        <v>0</v>
      </c>
      <c r="N23" s="147">
        <f>VLOOKUP($C23, 'All Courses'!$B$3:$T$133, 12, FALSE)</f>
        <v>0</v>
      </c>
      <c r="O23" s="147">
        <f>VLOOKUP($C23, 'All Courses'!$B$3:$T$133, 13, FALSE)</f>
        <v>0</v>
      </c>
      <c r="P23" s="147" t="str">
        <f>VLOOKUP($C23, 'All Courses'!$B$3:$T$133, 14, FALSE)</f>
        <v>√</v>
      </c>
      <c r="Q23" s="147">
        <f>VLOOKUP($C23, 'All Courses'!$B$3:$T$133, 15, FALSE)</f>
        <v>0</v>
      </c>
      <c r="R23" s="147">
        <f>VLOOKUP($C23, 'All Courses'!$B$3:$T$133, 16, FALSE)</f>
        <v>0</v>
      </c>
      <c r="S23" s="147" t="str">
        <f>VLOOKUP($C23, 'All Courses'!$B$3:$T$133, 17, FALSE)</f>
        <v>√</v>
      </c>
      <c r="T23" s="147">
        <f>VLOOKUP($C23, 'All Courses'!$B$3:$T$133, 18, FALSE)</f>
        <v>0</v>
      </c>
      <c r="U23" s="147">
        <f>VLOOKUP($C23, 'All Courses'!$B$3:$T$133, 19, FALSE)</f>
        <v>0</v>
      </c>
    </row>
    <row r="24" spans="1:21">
      <c r="A24">
        <v>18</v>
      </c>
      <c r="B24" s="1" t="s">
        <v>25</v>
      </c>
      <c r="C24" s="90" t="s">
        <v>271</v>
      </c>
      <c r="D24" s="145" t="str">
        <f>VLOOKUP($C24, '[1]All Courses'!$B$3:$T$133, 2, FALSE)</f>
        <v>Financial Accounting</v>
      </c>
      <c r="E24" s="146">
        <f>VLOOKUP($C24, 'All Courses'!$B$3:$T$133, 3, FALSE)</f>
        <v>1</v>
      </c>
      <c r="F24" s="146">
        <f>VLOOKUP($C24, 'All Courses'!$B$3:$T$133, 4, FALSE)</f>
        <v>5</v>
      </c>
      <c r="G24" s="147">
        <f>VLOOKUP($C24, 'All Courses'!$B$3:$T$133, 5, FALSE)</f>
        <v>0</v>
      </c>
      <c r="H24" s="147">
        <f>VLOOKUP($C24, 'All Courses'!$B$3:$T$133, 6, FALSE)</f>
        <v>0</v>
      </c>
      <c r="I24" s="147">
        <f>VLOOKUP($C24, 'All Courses'!$B$3:$T$133, 7, FALSE)</f>
        <v>0</v>
      </c>
      <c r="J24" s="147">
        <f>VLOOKUP($C24, 'All Courses'!$B$3:$T$133, 8, FALSE)</f>
        <v>0</v>
      </c>
      <c r="K24" s="147" t="str">
        <f>VLOOKUP($C24, 'All Courses'!$B$3:$T$133, 9, FALSE)</f>
        <v>√</v>
      </c>
      <c r="L24" s="147">
        <f>VLOOKUP($C24, 'All Courses'!$B$3:$T$133, 10, FALSE)</f>
        <v>0</v>
      </c>
      <c r="M24" s="147">
        <f>VLOOKUP($C24, 'All Courses'!$B$3:$T$133, 11, FALSE)</f>
        <v>0</v>
      </c>
      <c r="N24" s="147">
        <f>VLOOKUP($C24, 'All Courses'!$B$3:$T$133, 12, FALSE)</f>
        <v>0</v>
      </c>
      <c r="O24" s="147">
        <f>VLOOKUP($C24, 'All Courses'!$B$3:$T$133, 13, FALSE)</f>
        <v>0</v>
      </c>
      <c r="P24" s="147">
        <f>VLOOKUP($C24, 'All Courses'!$B$3:$T$133, 14, FALSE)</f>
        <v>0</v>
      </c>
      <c r="Q24" s="147" t="str">
        <f>VLOOKUP($C24, 'All Courses'!$B$3:$T$133, 15, FALSE)</f>
        <v>√</v>
      </c>
      <c r="R24" s="147">
        <f>VLOOKUP($C24, 'All Courses'!$B$3:$T$133, 16, FALSE)</f>
        <v>0</v>
      </c>
      <c r="S24" s="147">
        <f>VLOOKUP($C24, 'All Courses'!$B$3:$T$133, 17, FALSE)</f>
        <v>0</v>
      </c>
      <c r="T24" s="147">
        <f>VLOOKUP($C24, 'All Courses'!$B$3:$T$133, 18, FALSE)</f>
        <v>0</v>
      </c>
      <c r="U24" s="147">
        <f>VLOOKUP($C24, 'All Courses'!$B$3:$T$133, 19, FALSE)</f>
        <v>0</v>
      </c>
    </row>
    <row r="25" spans="1:21">
      <c r="A25">
        <v>19</v>
      </c>
      <c r="B25" s="1" t="s">
        <v>25</v>
      </c>
      <c r="C25" s="90" t="s">
        <v>267</v>
      </c>
      <c r="D25" s="145" t="str">
        <f>VLOOKUP($C25, '[1]All Courses'!$B$3:$T$133, 2, FALSE)</f>
        <v>Investment Management</v>
      </c>
      <c r="E25" s="146">
        <f>VLOOKUP($C25, 'All Courses'!$B$3:$T$133, 3, FALSE)</f>
        <v>1</v>
      </c>
      <c r="F25" s="146">
        <f>VLOOKUP($C25, 'All Courses'!$B$3:$T$133, 4, FALSE)</f>
        <v>5</v>
      </c>
      <c r="G25" s="147">
        <f>VLOOKUP($C25, 'All Courses'!$B$3:$T$133, 5, FALSE)</f>
        <v>0</v>
      </c>
      <c r="H25" s="147" t="str">
        <f>VLOOKUP($C25, 'All Courses'!$B$3:$T$133, 6, FALSE)</f>
        <v>√</v>
      </c>
      <c r="I25" s="147">
        <f>VLOOKUP($C25, 'All Courses'!$B$3:$T$133, 7, FALSE)</f>
        <v>0</v>
      </c>
      <c r="J25" s="147">
        <f>VLOOKUP($C25, 'All Courses'!$B$3:$T$133, 8, FALSE)</f>
        <v>0</v>
      </c>
      <c r="K25" s="147">
        <f>VLOOKUP($C25, 'All Courses'!$B$3:$T$133, 9, FALSE)</f>
        <v>0</v>
      </c>
      <c r="L25" s="147">
        <f>VLOOKUP($C25, 'All Courses'!$B$3:$T$133, 10, FALSE)</f>
        <v>0</v>
      </c>
      <c r="M25" s="147">
        <f>VLOOKUP($C25, 'All Courses'!$B$3:$T$133, 11, FALSE)</f>
        <v>0</v>
      </c>
      <c r="N25" s="147" t="str">
        <f>VLOOKUP($C25, 'All Courses'!$B$3:$T$133, 12, FALSE)</f>
        <v>√</v>
      </c>
      <c r="O25" s="147">
        <f>VLOOKUP($C25, 'All Courses'!$B$3:$T$133, 13, FALSE)</f>
        <v>0</v>
      </c>
      <c r="P25" s="147">
        <f>VLOOKUP($C25, 'All Courses'!$B$3:$T$133, 14, FALSE)</f>
        <v>0</v>
      </c>
      <c r="Q25" s="147">
        <f>VLOOKUP($C25, 'All Courses'!$B$3:$T$133, 15, FALSE)</f>
        <v>0</v>
      </c>
      <c r="R25" s="147">
        <f>VLOOKUP($C25, 'All Courses'!$B$3:$T$133, 16, FALSE)</f>
        <v>0</v>
      </c>
      <c r="S25" s="147">
        <f>VLOOKUP($C25, 'All Courses'!$B$3:$T$133, 17, FALSE)</f>
        <v>0</v>
      </c>
      <c r="T25" s="147">
        <f>VLOOKUP($C25, 'All Courses'!$B$3:$T$133, 18, FALSE)</f>
        <v>0</v>
      </c>
      <c r="U25" s="147">
        <f>VLOOKUP($C25, 'All Courses'!$B$3:$T$133, 19, FALSE)</f>
        <v>0</v>
      </c>
    </row>
    <row r="26" spans="1:21">
      <c r="A26">
        <v>20</v>
      </c>
      <c r="B26" s="1" t="s">
        <v>25</v>
      </c>
      <c r="C26" s="90" t="s">
        <v>81</v>
      </c>
      <c r="D26" s="145" t="str">
        <f>VLOOKUP($C26, '[1]All Courses'!$B$3:$T$133, 2, FALSE)</f>
        <v>Banking systems</v>
      </c>
      <c r="E26" s="146">
        <f>VLOOKUP($C26, 'All Courses'!$B$3:$T$133, 3, FALSE)</f>
        <v>1</v>
      </c>
      <c r="F26" s="146">
        <f>VLOOKUP($C26, 'All Courses'!$B$3:$T$133, 4, FALSE)</f>
        <v>5</v>
      </c>
      <c r="G26" s="147">
        <f>VLOOKUP($C26, 'All Courses'!$B$3:$T$133, 5, FALSE)</f>
        <v>0</v>
      </c>
      <c r="H26" s="147">
        <f>VLOOKUP($C26, 'All Courses'!$B$3:$T$133, 6, FALSE)</f>
        <v>0</v>
      </c>
      <c r="I26" s="147">
        <f>VLOOKUP($C26, 'All Courses'!$B$3:$T$133, 7, FALSE)</f>
        <v>0</v>
      </c>
      <c r="J26" s="147">
        <f>VLOOKUP($C26, 'All Courses'!$B$3:$T$133, 8, FALSE)</f>
        <v>0</v>
      </c>
      <c r="K26" s="147" t="str">
        <f>VLOOKUP($C26, 'All Courses'!$B$3:$T$133, 9, FALSE)</f>
        <v>√</v>
      </c>
      <c r="L26" s="147">
        <f>VLOOKUP($C26, 'All Courses'!$B$3:$T$133, 10, FALSE)</f>
        <v>0</v>
      </c>
      <c r="M26" s="147">
        <f>VLOOKUP($C26, 'All Courses'!$B$3:$T$133, 11, FALSE)</f>
        <v>0</v>
      </c>
      <c r="N26" s="147">
        <f>VLOOKUP($C26, 'All Courses'!$B$3:$T$133, 12, FALSE)</f>
        <v>0</v>
      </c>
      <c r="O26" s="147">
        <f>VLOOKUP($C26, 'All Courses'!$B$3:$T$133, 13, FALSE)</f>
        <v>0</v>
      </c>
      <c r="P26" s="147">
        <f>VLOOKUP($C26, 'All Courses'!$B$3:$T$133, 14, FALSE)</f>
        <v>0</v>
      </c>
      <c r="Q26" s="147" t="str">
        <f>VLOOKUP($C26, 'All Courses'!$B$3:$T$133, 15, FALSE)</f>
        <v>√</v>
      </c>
      <c r="R26" s="147">
        <f>VLOOKUP($C26, 'All Courses'!$B$3:$T$133, 16, FALSE)</f>
        <v>0</v>
      </c>
      <c r="S26" s="147">
        <f>VLOOKUP($C26, 'All Courses'!$B$3:$T$133, 17, FALSE)</f>
        <v>0</v>
      </c>
      <c r="T26" s="147">
        <f>VLOOKUP($C26, 'All Courses'!$B$3:$T$133, 18, FALSE)</f>
        <v>0</v>
      </c>
      <c r="U26" s="147">
        <f>VLOOKUP($C26, 'All Courses'!$B$3:$T$133, 19, FALSE)</f>
        <v>0</v>
      </c>
    </row>
    <row r="27" spans="1:21">
      <c r="A27">
        <v>21</v>
      </c>
      <c r="B27" s="1" t="s">
        <v>25</v>
      </c>
      <c r="C27" s="90" t="s">
        <v>265</v>
      </c>
      <c r="D27" s="145" t="str">
        <f>VLOOKUP($C27, '[1]All Courses'!$B$3:$T$133, 2, FALSE)</f>
        <v>Financial Markets</v>
      </c>
      <c r="E27" s="146">
        <f>VLOOKUP($C27, 'All Courses'!$B$3:$T$133, 3, FALSE)</f>
        <v>1</v>
      </c>
      <c r="F27" s="146">
        <f>VLOOKUP($C27, 'All Courses'!$B$3:$T$133, 4, FALSE)</f>
        <v>5</v>
      </c>
      <c r="G27" s="147" t="str">
        <f>VLOOKUP($C27, 'All Courses'!$B$3:$T$133, 5, FALSE)</f>
        <v>√</v>
      </c>
      <c r="H27" s="147">
        <f>VLOOKUP($C27, 'All Courses'!$B$3:$T$133, 6, FALSE)</f>
        <v>0</v>
      </c>
      <c r="I27" s="147">
        <f>VLOOKUP($C27, 'All Courses'!$B$3:$T$133, 7, FALSE)</f>
        <v>0</v>
      </c>
      <c r="J27" s="147">
        <f>VLOOKUP($C27, 'All Courses'!$B$3:$T$133, 8, FALSE)</f>
        <v>0</v>
      </c>
      <c r="K27" s="147">
        <f>VLOOKUP($C27, 'All Courses'!$B$3:$T$133, 9, FALSE)</f>
        <v>0</v>
      </c>
      <c r="L27" s="147">
        <f>VLOOKUP($C27, 'All Courses'!$B$3:$T$133, 10, FALSE)</f>
        <v>0</v>
      </c>
      <c r="M27" s="147" t="str">
        <f>VLOOKUP($C27, 'All Courses'!$B$3:$T$133, 11, FALSE)</f>
        <v>√</v>
      </c>
      <c r="N27" s="147">
        <f>VLOOKUP($C27, 'All Courses'!$B$3:$T$133, 12, FALSE)</f>
        <v>0</v>
      </c>
      <c r="O27" s="147">
        <f>VLOOKUP($C27, 'All Courses'!$B$3:$T$133, 13, FALSE)</f>
        <v>0</v>
      </c>
      <c r="P27" s="147">
        <f>VLOOKUP($C27, 'All Courses'!$B$3:$T$133, 14, FALSE)</f>
        <v>0</v>
      </c>
      <c r="Q27" s="147">
        <f>VLOOKUP($C27, 'All Courses'!$B$3:$T$133, 15, FALSE)</f>
        <v>0</v>
      </c>
      <c r="R27" s="147">
        <f>VLOOKUP($C27, 'All Courses'!$B$3:$T$133, 16, FALSE)</f>
        <v>0</v>
      </c>
      <c r="S27" s="147" t="str">
        <f>VLOOKUP($C27, 'All Courses'!$B$3:$T$133, 17, FALSE)</f>
        <v>√</v>
      </c>
      <c r="T27" s="147">
        <f>VLOOKUP($C27, 'All Courses'!$B$3:$T$133, 18, FALSE)</f>
        <v>0</v>
      </c>
      <c r="U27" s="147">
        <f>VLOOKUP($C27, 'All Courses'!$B$3:$T$133, 19, FALSE)</f>
        <v>0</v>
      </c>
    </row>
    <row r="28" spans="1:21">
      <c r="A28">
        <v>22</v>
      </c>
      <c r="B28" s="1" t="s">
        <v>28</v>
      </c>
      <c r="C28" s="90" t="s">
        <v>298</v>
      </c>
      <c r="D28" s="145" t="str">
        <f>VLOOKUP($C28, '[1]All Courses'!$B$3:$T$133, 2, FALSE)</f>
        <v>社會科學基礎課程：經濟學與政治學</v>
      </c>
      <c r="E28" s="146">
        <f>VLOOKUP($C28, 'All Courses'!$B$3:$T$133, 3, FALSE)</f>
        <v>2</v>
      </c>
      <c r="F28" s="146">
        <f>VLOOKUP($C28, 'All Courses'!$B$3:$T$133, 4, FALSE)</f>
        <v>10</v>
      </c>
      <c r="G28" s="147" t="str">
        <f>VLOOKUP($C28, 'All Courses'!$B$3:$T$133, 5, FALSE)</f>
        <v>√</v>
      </c>
      <c r="H28" s="147">
        <f>VLOOKUP($C28, 'All Courses'!$B$3:$T$133, 6, FALSE)</f>
        <v>0</v>
      </c>
      <c r="I28" s="147">
        <f>VLOOKUP($C28, 'All Courses'!$B$3:$T$133, 7, FALSE)</f>
        <v>0</v>
      </c>
      <c r="J28" s="147" t="str">
        <f>VLOOKUP($C28, 'All Courses'!$B$3:$T$133, 8, FALSE)</f>
        <v>√</v>
      </c>
      <c r="K28" s="147">
        <f>VLOOKUP($C28, 'All Courses'!$B$3:$T$133, 9, FALSE)</f>
        <v>0</v>
      </c>
      <c r="L28" s="147">
        <f>VLOOKUP($C28, 'All Courses'!$B$3:$T$133, 10, FALSE)</f>
        <v>0</v>
      </c>
      <c r="M28" s="147" t="str">
        <f>VLOOKUP($C28, 'All Courses'!$B$3:$T$133, 11, FALSE)</f>
        <v>√</v>
      </c>
      <c r="N28" s="147">
        <f>VLOOKUP($C28, 'All Courses'!$B$3:$T$133, 12, FALSE)</f>
        <v>0</v>
      </c>
      <c r="O28" s="147">
        <f>VLOOKUP($C28, 'All Courses'!$B$3:$T$133, 13, FALSE)</f>
        <v>0</v>
      </c>
      <c r="P28" s="147" t="str">
        <f>VLOOKUP($C28, 'All Courses'!$B$3:$T$133, 14, FALSE)</f>
        <v>√</v>
      </c>
      <c r="Q28" s="147">
        <f>VLOOKUP($C28, 'All Courses'!$B$3:$T$133, 15, FALSE)</f>
        <v>0</v>
      </c>
      <c r="R28" s="147">
        <f>VLOOKUP($C28, 'All Courses'!$B$3:$T$133, 16, FALSE)</f>
        <v>0</v>
      </c>
      <c r="S28" s="147" t="str">
        <f>VLOOKUP($C28, 'All Courses'!$B$3:$T$133, 17, FALSE)</f>
        <v>√</v>
      </c>
      <c r="T28" s="147">
        <f>VLOOKUP($C28, 'All Courses'!$B$3:$T$133, 18, FALSE)</f>
        <v>0</v>
      </c>
      <c r="U28" s="147">
        <f>VLOOKUP($C28, 'All Courses'!$B$3:$T$133, 19, FALSE)</f>
        <v>0</v>
      </c>
    </row>
    <row r="29" spans="1:21">
      <c r="A29">
        <v>23</v>
      </c>
      <c r="B29" s="1" t="s">
        <v>28</v>
      </c>
      <c r="C29" s="90" t="s">
        <v>274</v>
      </c>
      <c r="D29" s="145" t="str">
        <f>VLOOKUP($C29, '[1]All Courses'!$B$3:$T$133, 2, FALSE)</f>
        <v>當代中國經濟發展</v>
      </c>
      <c r="E29" s="146">
        <f>VLOOKUP($C29, 'All Courses'!$B$3:$T$133, 3, FALSE)</f>
        <v>2</v>
      </c>
      <c r="F29" s="146">
        <f>VLOOKUP($C29, 'All Courses'!$B$3:$T$133, 4, FALSE)</f>
        <v>10</v>
      </c>
      <c r="G29" s="147" t="str">
        <f>VLOOKUP($C29, 'All Courses'!$B$3:$T$133, 5, FALSE)</f>
        <v/>
      </c>
      <c r="H29" s="147" t="str">
        <f>VLOOKUP($C29, 'All Courses'!$B$3:$T$133, 6, FALSE)</f>
        <v>√</v>
      </c>
      <c r="I29" s="147">
        <f>VLOOKUP($C29, 'All Courses'!$B$3:$T$133, 7, FALSE)</f>
        <v>0</v>
      </c>
      <c r="J29" s="147">
        <f>VLOOKUP($C29, 'All Courses'!$B$3:$T$133, 8, FALSE)</f>
        <v>0</v>
      </c>
      <c r="K29" s="147">
        <f>VLOOKUP($C29, 'All Courses'!$B$3:$T$133, 9, FALSE)</f>
        <v>0</v>
      </c>
      <c r="L29" s="147">
        <f>VLOOKUP($C29, 'All Courses'!$B$3:$T$133, 10, FALSE)</f>
        <v>0</v>
      </c>
      <c r="M29" s="147" t="str">
        <f>VLOOKUP($C29, 'All Courses'!$B$3:$T$133, 11, FALSE)</f>
        <v>√</v>
      </c>
      <c r="N29" s="147">
        <f>VLOOKUP($C29, 'All Courses'!$B$3:$T$133, 12, FALSE)</f>
        <v>0</v>
      </c>
      <c r="O29" s="147">
        <f>VLOOKUP($C29, 'All Courses'!$B$3:$T$133, 13, FALSE)</f>
        <v>0</v>
      </c>
      <c r="P29" s="147">
        <f>VLOOKUP($C29, 'All Courses'!$B$3:$T$133, 14, FALSE)</f>
        <v>0</v>
      </c>
      <c r="Q29" s="147" t="str">
        <f>VLOOKUP($C29, 'All Courses'!$B$3:$T$133, 15, FALSE)</f>
        <v>√</v>
      </c>
      <c r="R29" s="147">
        <f>VLOOKUP($C29, 'All Courses'!$B$3:$T$133, 16, FALSE)</f>
        <v>0</v>
      </c>
      <c r="S29" s="147">
        <f>VLOOKUP($C29, 'All Courses'!$B$3:$T$133, 17, FALSE)</f>
        <v>0</v>
      </c>
      <c r="T29" s="147">
        <f>VLOOKUP($C29, 'All Courses'!$B$3:$T$133, 18, FALSE)</f>
        <v>0</v>
      </c>
      <c r="U29" s="147">
        <f>VLOOKUP($C29, 'All Courses'!$B$3:$T$133, 19, FALSE)</f>
        <v>0</v>
      </c>
    </row>
    <row r="30" spans="1:21">
      <c r="A30">
        <v>24</v>
      </c>
      <c r="B30" s="1" t="s">
        <v>28</v>
      </c>
      <c r="C30" s="90" t="s">
        <v>256</v>
      </c>
      <c r="D30" s="145" t="str">
        <f>VLOOKUP($C30, '[1]All Courses'!$B$3:$T$133, 2, FALSE)</f>
        <v>Hong Kong Economy</v>
      </c>
      <c r="E30" s="146">
        <f>VLOOKUP($C30, 'All Courses'!$B$3:$T$133, 3, FALSE)</f>
        <v>2</v>
      </c>
      <c r="F30" s="146">
        <f>VLOOKUP($C30, 'All Courses'!$B$3:$T$133, 4, FALSE)</f>
        <v>10</v>
      </c>
      <c r="G30" s="147" t="str">
        <f>VLOOKUP($C30, 'All Courses'!$B$3:$T$133, 5, FALSE)</f>
        <v>√</v>
      </c>
      <c r="H30" s="147">
        <f>VLOOKUP($C30, 'All Courses'!$B$3:$T$133, 6, FALSE)</f>
        <v>0</v>
      </c>
      <c r="I30" s="147">
        <f>VLOOKUP($C30, 'All Courses'!$B$3:$T$133, 7, FALSE)</f>
        <v>0</v>
      </c>
      <c r="J30" s="147" t="str">
        <f>VLOOKUP($C30, 'All Courses'!$B$3:$T$133, 8, FALSE)</f>
        <v>√</v>
      </c>
      <c r="K30" s="147">
        <f>VLOOKUP($C30, 'All Courses'!$B$3:$T$133, 9, FALSE)</f>
        <v>0</v>
      </c>
      <c r="L30" s="147">
        <f>VLOOKUP($C30, 'All Courses'!$B$3:$T$133, 10, FALSE)</f>
        <v>0</v>
      </c>
      <c r="M30" s="147" t="str">
        <f>VLOOKUP($C30, 'All Courses'!$B$3:$T$133, 11, FALSE)</f>
        <v>√</v>
      </c>
      <c r="N30" s="147">
        <f>VLOOKUP($C30, 'All Courses'!$B$3:$T$133, 12, FALSE)</f>
        <v>0</v>
      </c>
      <c r="O30" s="147">
        <f>VLOOKUP($C30, 'All Courses'!$B$3:$T$133, 13, FALSE)</f>
        <v>0</v>
      </c>
      <c r="P30" s="147" t="str">
        <f>VLOOKUP($C30, 'All Courses'!$B$3:$T$133, 14, FALSE)</f>
        <v>√</v>
      </c>
      <c r="Q30" s="147">
        <f>VLOOKUP($C30, 'All Courses'!$B$3:$T$133, 15, FALSE)</f>
        <v>0</v>
      </c>
      <c r="R30" s="147">
        <f>VLOOKUP($C30, 'All Courses'!$B$3:$T$133, 16, FALSE)</f>
        <v>0</v>
      </c>
      <c r="S30" s="147" t="str">
        <f>VLOOKUP($C30, 'All Courses'!$B$3:$T$133, 17, FALSE)</f>
        <v>√</v>
      </c>
      <c r="T30" s="147">
        <f>VLOOKUP($C30, 'All Courses'!$B$3:$T$133, 18, FALSE)</f>
        <v>0</v>
      </c>
      <c r="U30" s="147">
        <f>VLOOKUP($C30, 'All Courses'!$B$3:$T$133, 19, FALSE)</f>
        <v>0</v>
      </c>
    </row>
    <row r="31" spans="1:21">
      <c r="A31">
        <v>25</v>
      </c>
      <c r="B31" s="1" t="s">
        <v>28</v>
      </c>
      <c r="C31" s="90" t="s">
        <v>257</v>
      </c>
      <c r="D31" s="145" t="str">
        <f>VLOOKUP($C31, '[1]All Courses'!$B$3:$T$133, 2, FALSE)</f>
        <v>Money and Banking</v>
      </c>
      <c r="E31" s="146">
        <f>VLOOKUP($C31, 'All Courses'!$B$3:$T$133, 3, FALSE)</f>
        <v>2</v>
      </c>
      <c r="F31" s="146">
        <f>VLOOKUP($C31, 'All Courses'!$B$3:$T$133, 4, FALSE)</f>
        <v>10</v>
      </c>
      <c r="G31" s="147" t="str">
        <f>VLOOKUP($C31, 'All Courses'!$B$3:$T$133, 5, FALSE)</f>
        <v>√</v>
      </c>
      <c r="H31" s="147">
        <f>VLOOKUP($C31, 'All Courses'!$B$3:$T$133, 6, FALSE)</f>
        <v>0</v>
      </c>
      <c r="I31" s="147">
        <f>VLOOKUP($C31, 'All Courses'!$B$3:$T$133, 7, FALSE)</f>
        <v>0</v>
      </c>
      <c r="J31" s="147">
        <f>VLOOKUP($C31, 'All Courses'!$B$3:$T$133, 8, FALSE)</f>
        <v>0</v>
      </c>
      <c r="K31" s="147" t="str">
        <f>VLOOKUP($C31, 'All Courses'!$B$3:$T$133, 9, FALSE)</f>
        <v>√</v>
      </c>
      <c r="L31" s="147">
        <f>VLOOKUP($C31, 'All Courses'!$B$3:$T$133, 10, FALSE)</f>
        <v>0</v>
      </c>
      <c r="M31" s="147">
        <f>VLOOKUP($C31, 'All Courses'!$B$3:$T$133, 11, FALSE)</f>
        <v>0</v>
      </c>
      <c r="N31" s="147">
        <f>VLOOKUP($C31, 'All Courses'!$B$3:$T$133, 12, FALSE)</f>
        <v>0</v>
      </c>
      <c r="O31" s="147">
        <f>VLOOKUP($C31, 'All Courses'!$B$3:$T$133, 13, FALSE)</f>
        <v>0</v>
      </c>
      <c r="P31" s="147" t="str">
        <f>VLOOKUP($C31, 'All Courses'!$B$3:$T$133, 14, FALSE)</f>
        <v>√</v>
      </c>
      <c r="Q31" s="147">
        <f>VLOOKUP($C31, 'All Courses'!$B$3:$T$133, 15, FALSE)</f>
        <v>0</v>
      </c>
      <c r="R31" s="147">
        <f>VLOOKUP($C31, 'All Courses'!$B$3:$T$133, 16, FALSE)</f>
        <v>0</v>
      </c>
      <c r="S31" s="147">
        <f>VLOOKUP($C31, 'All Courses'!$B$3:$T$133, 17, FALSE)</f>
        <v>0</v>
      </c>
      <c r="T31" s="147">
        <f>VLOOKUP($C31, 'All Courses'!$B$3:$T$133, 18, FALSE)</f>
        <v>0</v>
      </c>
      <c r="U31" s="147">
        <f>VLOOKUP($C31, 'All Courses'!$B$3:$T$133, 19, FALSE)</f>
        <v>0</v>
      </c>
    </row>
    <row r="32" spans="1:21">
      <c r="A32">
        <v>26</v>
      </c>
      <c r="B32" s="1" t="s">
        <v>28</v>
      </c>
      <c r="C32" s="90" t="s">
        <v>258</v>
      </c>
      <c r="D32" s="145" t="str">
        <f>VLOOKUP($C32, '[1]All Courses'!$B$3:$T$133, 2, FALSE)</f>
        <v>International Finance</v>
      </c>
      <c r="E32" s="146">
        <f>VLOOKUP($C32, 'All Courses'!$B$3:$T$133, 3, FALSE)</f>
        <v>1</v>
      </c>
      <c r="F32" s="146">
        <f>VLOOKUP($C32, 'All Courses'!$B$3:$T$133, 4, FALSE)</f>
        <v>5</v>
      </c>
      <c r="G32" s="147" t="str">
        <f>VLOOKUP($C32, 'All Courses'!$B$3:$T$133, 5, FALSE)</f>
        <v/>
      </c>
      <c r="H32" s="147">
        <f>VLOOKUP($C32, 'All Courses'!$B$3:$T$133, 6, FALSE)</f>
        <v>0</v>
      </c>
      <c r="I32" s="147">
        <f>VLOOKUP($C32, 'All Courses'!$B$3:$T$133, 7, FALSE)</f>
        <v>0</v>
      </c>
      <c r="J32" s="147" t="str">
        <f>VLOOKUP($C32, 'All Courses'!$B$3:$T$133, 8, FALSE)</f>
        <v>√</v>
      </c>
      <c r="K32" s="147">
        <f>VLOOKUP($C32, 'All Courses'!$B$3:$T$133, 9, FALSE)</f>
        <v>0</v>
      </c>
      <c r="L32" s="147">
        <f>VLOOKUP($C32, 'All Courses'!$B$3:$T$133, 10, FALSE)</f>
        <v>0</v>
      </c>
      <c r="M32" s="147">
        <f>VLOOKUP($C32, 'All Courses'!$B$3:$T$133, 11, FALSE)</f>
        <v>0</v>
      </c>
      <c r="N32" s="147" t="str">
        <f>VLOOKUP($C32, 'All Courses'!$B$3:$T$133, 12, FALSE)</f>
        <v>√</v>
      </c>
      <c r="O32" s="147">
        <f>VLOOKUP($C32, 'All Courses'!$B$3:$T$133, 13, FALSE)</f>
        <v>0</v>
      </c>
      <c r="P32" s="147">
        <f>VLOOKUP($C32, 'All Courses'!$B$3:$T$133, 14, FALSE)</f>
        <v>0</v>
      </c>
      <c r="Q32" s="147">
        <f>VLOOKUP($C32, 'All Courses'!$B$3:$T$133, 15, FALSE)</f>
        <v>0</v>
      </c>
      <c r="R32" s="147">
        <f>VLOOKUP($C32, 'All Courses'!$B$3:$T$133, 16, FALSE)</f>
        <v>0</v>
      </c>
      <c r="S32" s="147" t="str">
        <f>VLOOKUP($C32, 'All Courses'!$B$3:$T$133, 17, FALSE)</f>
        <v>√</v>
      </c>
      <c r="T32" s="147">
        <f>VLOOKUP($C32, 'All Courses'!$B$3:$T$133, 18, FALSE)</f>
        <v>0</v>
      </c>
      <c r="U32" s="147">
        <f>VLOOKUP($C32, 'All Courses'!$B$3:$T$133, 19, FALSE)</f>
        <v>0</v>
      </c>
    </row>
    <row r="33" spans="1:21">
      <c r="A33">
        <v>27</v>
      </c>
      <c r="B33" s="1" t="s">
        <v>28</v>
      </c>
      <c r="C33" s="90" t="s">
        <v>263</v>
      </c>
      <c r="D33" s="145" t="str">
        <f>VLOOKUP($C33, '[1]All Courses'!$B$3:$T$133, 2, FALSE)</f>
        <v>Theory of Public Finance</v>
      </c>
      <c r="E33" s="146">
        <f>VLOOKUP($C33, 'All Courses'!$B$3:$T$133, 3, FALSE)</f>
        <v>1</v>
      </c>
      <c r="F33" s="146">
        <f>VLOOKUP($C33, 'All Courses'!$B$3:$T$133, 4, FALSE)</f>
        <v>5</v>
      </c>
      <c r="G33" s="147" t="str">
        <f>VLOOKUP($C33, 'All Courses'!$B$3:$T$133, 5, FALSE)</f>
        <v/>
      </c>
      <c r="H33" s="147">
        <f>VLOOKUP($C33, 'All Courses'!$B$3:$T$133, 6, FALSE)</f>
        <v>0</v>
      </c>
      <c r="I33" s="147">
        <f>VLOOKUP($C33, 'All Courses'!$B$3:$T$133, 7, FALSE)</f>
        <v>0</v>
      </c>
      <c r="J33" s="147" t="str">
        <f>VLOOKUP($C33, 'All Courses'!$B$3:$T$133, 8, FALSE)</f>
        <v>√</v>
      </c>
      <c r="K33" s="147">
        <f>VLOOKUP($C33, 'All Courses'!$B$3:$T$133, 9, FALSE)</f>
        <v>0</v>
      </c>
      <c r="L33" s="147">
        <f>VLOOKUP($C33, 'All Courses'!$B$3:$T$133, 10, FALSE)</f>
        <v>0</v>
      </c>
      <c r="M33" s="147">
        <f>VLOOKUP($C33, 'All Courses'!$B$3:$T$133, 11, FALSE)</f>
        <v>0</v>
      </c>
      <c r="N33" s="147" t="str">
        <f>VLOOKUP($C33, 'All Courses'!$B$3:$T$133, 12, FALSE)</f>
        <v>√</v>
      </c>
      <c r="O33" s="147">
        <f>VLOOKUP($C33, 'All Courses'!$B$3:$T$133, 13, FALSE)</f>
        <v>0</v>
      </c>
      <c r="P33" s="147">
        <f>VLOOKUP($C33, 'All Courses'!$B$3:$T$133, 14, FALSE)</f>
        <v>0</v>
      </c>
      <c r="Q33" s="147">
        <f>VLOOKUP($C33, 'All Courses'!$B$3:$T$133, 15, FALSE)</f>
        <v>0</v>
      </c>
      <c r="R33" s="147">
        <f>VLOOKUP($C33, 'All Courses'!$B$3:$T$133, 16, FALSE)</f>
        <v>0</v>
      </c>
      <c r="S33" s="147" t="str">
        <f>VLOOKUP($C33, 'All Courses'!$B$3:$T$133, 17, FALSE)</f>
        <v>√</v>
      </c>
      <c r="T33" s="147">
        <f>VLOOKUP($C33, 'All Courses'!$B$3:$T$133, 18, FALSE)</f>
        <v>0</v>
      </c>
      <c r="U33" s="147">
        <f>VLOOKUP($C33, 'All Courses'!$B$3:$T$133, 19, FALSE)</f>
        <v>0</v>
      </c>
    </row>
    <row r="34" spans="1:21">
      <c r="A34">
        <v>28</v>
      </c>
      <c r="B34" s="1" t="s">
        <v>28</v>
      </c>
      <c r="C34" s="90" t="s">
        <v>299</v>
      </c>
      <c r="D34" s="145" t="str">
        <f>VLOOKUP($C34, '[1]All Courses'!$B$3:$T$133, 2, FALSE)</f>
        <v>Economic Analysis of Public Policy</v>
      </c>
      <c r="E34" s="146">
        <f>VLOOKUP($C34, 'All Courses'!$B$3:$T$133, 3, FALSE)</f>
        <v>1</v>
      </c>
      <c r="F34" s="146">
        <f>VLOOKUP($C34, 'All Courses'!$B$3:$T$133, 4, FALSE)</f>
        <v>5</v>
      </c>
      <c r="G34" s="147" t="str">
        <f>VLOOKUP($C34, 'All Courses'!$B$3:$T$133, 5, FALSE)</f>
        <v>√</v>
      </c>
      <c r="H34" s="147">
        <f>VLOOKUP($C34, 'All Courses'!$B$3:$T$133, 6, FALSE)</f>
        <v>0</v>
      </c>
      <c r="I34" s="147">
        <f>VLOOKUP($C34, 'All Courses'!$B$3:$T$133, 7, FALSE)</f>
        <v>0</v>
      </c>
      <c r="J34" s="147">
        <f>VLOOKUP($C34, 'All Courses'!$B$3:$T$133, 8, FALSE)</f>
        <v>0</v>
      </c>
      <c r="K34" s="147" t="str">
        <f>VLOOKUP($C34, 'All Courses'!$B$3:$T$133, 9, FALSE)</f>
        <v>√</v>
      </c>
      <c r="L34" s="147">
        <f>VLOOKUP($C34, 'All Courses'!$B$3:$T$133, 10, FALSE)</f>
        <v>0</v>
      </c>
      <c r="M34" s="147">
        <f>VLOOKUP($C34, 'All Courses'!$B$3:$T$133, 11, FALSE)</f>
        <v>0</v>
      </c>
      <c r="N34" s="147">
        <f>VLOOKUP($C34, 'All Courses'!$B$3:$T$133, 12, FALSE)</f>
        <v>0</v>
      </c>
      <c r="O34" s="147">
        <f>VLOOKUP($C34, 'All Courses'!$B$3:$T$133, 13, FALSE)</f>
        <v>0</v>
      </c>
      <c r="P34" s="147" t="str">
        <f>VLOOKUP($C34, 'All Courses'!$B$3:$T$133, 14, FALSE)</f>
        <v>√</v>
      </c>
      <c r="Q34" s="147">
        <f>VLOOKUP($C34, 'All Courses'!$B$3:$T$133, 15, FALSE)</f>
        <v>0</v>
      </c>
      <c r="R34" s="147">
        <f>VLOOKUP($C34, 'All Courses'!$B$3:$T$133, 16, FALSE)</f>
        <v>0</v>
      </c>
      <c r="S34" s="147">
        <f>VLOOKUP($C34, 'All Courses'!$B$3:$T$133, 17, FALSE)</f>
        <v>0</v>
      </c>
      <c r="T34" s="147" t="str">
        <f>VLOOKUP($C34, 'All Courses'!$B$3:$T$133, 18, FALSE)</f>
        <v>√</v>
      </c>
      <c r="U34" s="147">
        <f>VLOOKUP($C34, 'All Courses'!$B$3:$T$133, 19, FALSE)</f>
        <v>0</v>
      </c>
    </row>
    <row r="35" spans="1:21">
      <c r="A35">
        <v>29</v>
      </c>
      <c r="B35" s="1" t="s">
        <v>28</v>
      </c>
      <c r="C35" s="90" t="s">
        <v>300</v>
      </c>
      <c r="D35" s="145" t="str">
        <f>VLOOKUP($C35, '[1]All Courses'!$B$3:$T$133, 2, FALSE)</f>
        <v>Government and Business</v>
      </c>
      <c r="E35" s="146">
        <f>VLOOKUP($C35, 'All Courses'!$B$3:$T$133, 3, FALSE)</f>
        <v>2</v>
      </c>
      <c r="F35" s="146">
        <f>VLOOKUP($C35, 'All Courses'!$B$3:$T$133, 4, FALSE)</f>
        <v>10</v>
      </c>
      <c r="G35" s="147" t="str">
        <f>VLOOKUP($C35, 'All Courses'!$B$3:$T$133, 5, FALSE)</f>
        <v>√</v>
      </c>
      <c r="H35" s="147">
        <f>VLOOKUP($C35, 'All Courses'!$B$3:$T$133, 6, FALSE)</f>
        <v>0</v>
      </c>
      <c r="I35" s="147">
        <f>VLOOKUP($C35, 'All Courses'!$B$3:$T$133, 7, FALSE)</f>
        <v>0</v>
      </c>
      <c r="J35" s="147">
        <f>VLOOKUP($C35, 'All Courses'!$B$3:$T$133, 8, FALSE)</f>
        <v>0</v>
      </c>
      <c r="K35" s="147" t="str">
        <f>VLOOKUP($C35, 'All Courses'!$B$3:$T$133, 9, FALSE)</f>
        <v>√</v>
      </c>
      <c r="L35" s="147">
        <f>VLOOKUP($C35, 'All Courses'!$B$3:$T$133, 10, FALSE)</f>
        <v>0</v>
      </c>
      <c r="M35" s="147">
        <f>VLOOKUP($C35, 'All Courses'!$B$3:$T$133, 11, FALSE)</f>
        <v>0</v>
      </c>
      <c r="N35" s="147">
        <f>VLOOKUP($C35, 'All Courses'!$B$3:$T$133, 12, FALSE)</f>
        <v>0</v>
      </c>
      <c r="O35" s="147">
        <f>VLOOKUP($C35, 'All Courses'!$B$3:$T$133, 13, FALSE)</f>
        <v>0</v>
      </c>
      <c r="P35" s="147" t="str">
        <f>VLOOKUP($C35, 'All Courses'!$B$3:$T$133, 14, FALSE)</f>
        <v>√</v>
      </c>
      <c r="Q35" s="147">
        <f>VLOOKUP($C35, 'All Courses'!$B$3:$T$133, 15, FALSE)</f>
        <v>0</v>
      </c>
      <c r="R35" s="147">
        <f>VLOOKUP($C35, 'All Courses'!$B$3:$T$133, 16, FALSE)</f>
        <v>0</v>
      </c>
      <c r="S35" s="147">
        <f>VLOOKUP($C35, 'All Courses'!$B$3:$T$133, 17, FALSE)</f>
        <v>0</v>
      </c>
      <c r="T35" s="147">
        <f>VLOOKUP($C35, 'All Courses'!$B$3:$T$133, 18, FALSE)</f>
        <v>0</v>
      </c>
      <c r="U35" s="147">
        <f>VLOOKUP($C35, 'All Courses'!$B$3:$T$133, 19, FALSE)</f>
        <v>0</v>
      </c>
    </row>
    <row r="36" spans="1:21">
      <c r="A36">
        <v>30</v>
      </c>
      <c r="B36" s="1" t="s">
        <v>28</v>
      </c>
      <c r="C36" s="90" t="s">
        <v>275</v>
      </c>
      <c r="D36" s="145" t="str">
        <f>VLOOKUP($C36, '[1]All Courses'!$B$3:$T$133, 2, FALSE)</f>
        <v>Research Methods in Social Sciences</v>
      </c>
      <c r="E36" s="146">
        <f>VLOOKUP($C36, 'All Courses'!$B$3:$T$133, 3, FALSE)</f>
        <v>2</v>
      </c>
      <c r="F36" s="146">
        <f>VLOOKUP($C36, 'All Courses'!$B$3:$T$133, 4, FALSE)</f>
        <v>20</v>
      </c>
      <c r="G36" s="147" t="str">
        <f>VLOOKUP($C36, 'All Courses'!$B$3:$T$133, 5, FALSE)</f>
        <v/>
      </c>
      <c r="H36" s="147" t="str">
        <f>VLOOKUP($C36, 'All Courses'!$B$3:$T$133, 6, FALSE)</f>
        <v>√</v>
      </c>
      <c r="I36" s="147">
        <f>VLOOKUP($C36, 'All Courses'!$B$3:$T$133, 7, FALSE)</f>
        <v>0</v>
      </c>
      <c r="J36" s="147">
        <f>VLOOKUP($C36, 'All Courses'!$B$3:$T$133, 8, FALSE)</f>
        <v>0</v>
      </c>
      <c r="K36" s="147">
        <f>VLOOKUP($C36, 'All Courses'!$B$3:$T$133, 9, FALSE)</f>
        <v>0</v>
      </c>
      <c r="L36" s="147">
        <f>VLOOKUP($C36, 'All Courses'!$B$3:$T$133, 10, FALSE)</f>
        <v>0</v>
      </c>
      <c r="M36" s="147" t="str">
        <f>VLOOKUP($C36, 'All Courses'!$B$3:$T$133, 11, FALSE)</f>
        <v>√</v>
      </c>
      <c r="N36" s="147">
        <f>VLOOKUP($C36, 'All Courses'!$B$3:$T$133, 12, FALSE)</f>
        <v>0</v>
      </c>
      <c r="O36" s="147">
        <f>VLOOKUP($C36, 'All Courses'!$B$3:$T$133, 13, FALSE)</f>
        <v>0</v>
      </c>
      <c r="P36" s="147">
        <f>VLOOKUP($C36, 'All Courses'!$B$3:$T$133, 14, FALSE)</f>
        <v>0</v>
      </c>
      <c r="Q36" s="147" t="str">
        <f>VLOOKUP($C36, 'All Courses'!$B$3:$T$133, 15, FALSE)</f>
        <v>√</v>
      </c>
      <c r="R36" s="147">
        <f>VLOOKUP($C36, 'All Courses'!$B$3:$T$133, 16, FALSE)</f>
        <v>0</v>
      </c>
      <c r="S36" s="147">
        <f>VLOOKUP($C36, 'All Courses'!$B$3:$T$133, 17, FALSE)</f>
        <v>0</v>
      </c>
      <c r="T36" s="147">
        <f>VLOOKUP($C36, 'All Courses'!$B$3:$T$133, 18, FALSE)</f>
        <v>0</v>
      </c>
      <c r="U36" s="147">
        <f>VLOOKUP($C36, 'All Courses'!$B$3:$T$133, 19, FALSE)</f>
        <v>0</v>
      </c>
    </row>
    <row r="37" spans="1:21">
      <c r="C37" s="215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</row>
    <row r="38" spans="1:21" ht="15.5">
      <c r="B38" s="9" t="s">
        <v>24</v>
      </c>
    </row>
    <row r="39" spans="1:21" ht="15.5">
      <c r="B39" s="9" t="s">
        <v>26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A2" sqref="A2:XFD2"/>
    </sheetView>
  </sheetViews>
  <sheetFormatPr defaultRowHeight="14.5"/>
  <cols>
    <col min="2" max="2" width="23.453125" customWidth="1"/>
    <col min="3" max="3" width="15.54296875" customWidth="1"/>
    <col min="4" max="4" width="14.54296875" customWidth="1"/>
    <col min="5" max="5" width="16.26953125" customWidth="1"/>
    <col min="6" max="6" width="37.453125" bestFit="1" customWidth="1"/>
    <col min="10" max="10" width="23.54296875" customWidth="1"/>
    <col min="11" max="11" width="10.54296875" customWidth="1"/>
  </cols>
  <sheetData>
    <row r="1" spans="1:12" ht="25" customHeight="1">
      <c r="B1" s="217" t="s">
        <v>308</v>
      </c>
      <c r="F1" s="218"/>
    </row>
    <row r="2" spans="1:12" ht="46.5">
      <c r="B2" s="132" t="s">
        <v>96</v>
      </c>
      <c r="C2" s="131" t="s">
        <v>110</v>
      </c>
      <c r="D2" s="131" t="s">
        <v>111</v>
      </c>
      <c r="E2" s="131" t="s">
        <v>14</v>
      </c>
      <c r="F2" s="131" t="s">
        <v>15</v>
      </c>
      <c r="G2" s="131" t="s">
        <v>2</v>
      </c>
      <c r="H2" s="131" t="s">
        <v>3</v>
      </c>
      <c r="I2" s="132" t="s">
        <v>17</v>
      </c>
      <c r="J2" s="131" t="s">
        <v>112</v>
      </c>
      <c r="L2" t="s">
        <v>114</v>
      </c>
    </row>
    <row r="3" spans="1:12" ht="20.149999999999999" customHeight="1">
      <c r="B3" s="118" t="s">
        <v>309</v>
      </c>
      <c r="C3" s="119"/>
      <c r="D3" s="119"/>
      <c r="E3" s="119"/>
      <c r="F3" s="13"/>
      <c r="G3" s="13"/>
      <c r="H3" s="13"/>
      <c r="I3" s="13"/>
      <c r="J3" s="14"/>
    </row>
    <row r="4" spans="1:12" ht="20.149999999999999" customHeight="1">
      <c r="A4">
        <v>1</v>
      </c>
      <c r="B4" s="6"/>
      <c r="C4" s="7">
        <v>1</v>
      </c>
      <c r="D4" s="6"/>
      <c r="E4" s="10" t="s">
        <v>249</v>
      </c>
      <c r="F4" s="158" t="str">
        <f>VLOOKUP($E4, 'All Courses'!$B$3:$E$133, 2, FALSE)</f>
        <v>University English Writing Skills</v>
      </c>
      <c r="G4" s="148">
        <f>VLOOKUP($E4, 'All Courses'!$B$3:$E$133, 3, FALSE)</f>
        <v>1</v>
      </c>
      <c r="H4" s="148">
        <f>VLOOKUP($E4, 'All Courses'!$B$3:$E$133, 4, FALSE)</f>
        <v>5</v>
      </c>
      <c r="I4" s="7"/>
      <c r="J4" s="7"/>
    </row>
    <row r="5" spans="1:12" ht="20.149999999999999" customHeight="1">
      <c r="A5">
        <v>2</v>
      </c>
      <c r="B5" s="6"/>
      <c r="C5" s="7">
        <v>1</v>
      </c>
      <c r="D5" s="6"/>
      <c r="E5" s="10" t="s">
        <v>260</v>
      </c>
      <c r="F5" s="158" t="str">
        <f>VLOOKUP($E5, 'All Courses'!$B$3:$E$133, 2, FALSE)</f>
        <v>Statistics in Society</v>
      </c>
      <c r="G5" s="148">
        <f>VLOOKUP($E5, 'All Courses'!$B$3:$E$133, 3, FALSE)</f>
        <v>2</v>
      </c>
      <c r="H5" s="148">
        <f>VLOOKUP($E5, 'All Courses'!$B$3:$E$133, 4, FALSE)</f>
        <v>10</v>
      </c>
      <c r="I5" s="7"/>
      <c r="J5" s="7"/>
    </row>
    <row r="6" spans="1:12" ht="20.149999999999999" customHeight="1">
      <c r="A6">
        <v>3</v>
      </c>
      <c r="B6" s="6"/>
      <c r="C6" s="7" t="s">
        <v>302</v>
      </c>
      <c r="D6" s="6"/>
      <c r="E6" s="10" t="s">
        <v>254</v>
      </c>
      <c r="F6" s="158" t="str">
        <f>VLOOKUP($E6, 'All Courses'!$B$3:$E$133, 2, FALSE)</f>
        <v>Intermediate Microeconomics</v>
      </c>
      <c r="G6" s="148">
        <f>VLOOKUP($E6, 'All Courses'!$B$3:$E$133, 3, FALSE)</f>
        <v>1</v>
      </c>
      <c r="H6" s="148">
        <f>VLOOKUP($E6, 'All Courses'!$B$3:$E$133, 4, FALSE)</f>
        <v>5</v>
      </c>
      <c r="I6" s="7"/>
      <c r="J6" s="7"/>
    </row>
    <row r="7" spans="1:12" ht="20.149999999999999" customHeight="1">
      <c r="A7">
        <v>4</v>
      </c>
      <c r="B7" s="6"/>
      <c r="C7" s="7" t="s">
        <v>302</v>
      </c>
      <c r="D7" s="6"/>
      <c r="E7" s="10" t="s">
        <v>255</v>
      </c>
      <c r="F7" s="158" t="str">
        <f>VLOOKUP($E7, 'All Courses'!$B$3:$E$133, 2, FALSE)</f>
        <v>Intermediate Macroeconomics</v>
      </c>
      <c r="G7" s="148">
        <f>VLOOKUP($E7, 'All Courses'!$B$3:$E$133, 3, FALSE)</f>
        <v>1</v>
      </c>
      <c r="H7" s="148">
        <f>VLOOKUP($E7, 'All Courses'!$B$3:$E$133, 4, FALSE)</f>
        <v>5</v>
      </c>
      <c r="I7" s="7"/>
      <c r="J7" s="7"/>
    </row>
    <row r="8" spans="1:12" ht="20.149999999999999" customHeight="1">
      <c r="A8">
        <v>5</v>
      </c>
      <c r="B8" s="6"/>
      <c r="C8" s="7" t="s">
        <v>302</v>
      </c>
      <c r="D8" s="6"/>
      <c r="E8" s="10" t="s">
        <v>259</v>
      </c>
      <c r="F8" s="158" t="str">
        <f>VLOOKUP($E8, 'All Courses'!$B$3:$E$133, 2, FALSE)</f>
        <v>Introductory Econometrics</v>
      </c>
      <c r="G8" s="148">
        <f>VLOOKUP($E8, 'All Courses'!$B$3:$E$133, 3, FALSE)</f>
        <v>1</v>
      </c>
      <c r="H8" s="148">
        <f>VLOOKUP($E8, 'All Courses'!$B$3:$E$133, 4, FALSE)</f>
        <v>5</v>
      </c>
      <c r="I8" s="7"/>
      <c r="J8" s="7"/>
    </row>
    <row r="9" spans="1:12" ht="20.149999999999999" customHeight="1">
      <c r="A9">
        <v>6</v>
      </c>
      <c r="B9" s="6"/>
      <c r="C9" s="7" t="s">
        <v>302</v>
      </c>
      <c r="D9" s="6"/>
      <c r="E9" s="10" t="s">
        <v>273</v>
      </c>
      <c r="F9" s="158" t="str">
        <f>VLOOKUP($E9, 'All Courses'!$B$3:$E$133, 2, FALSE)</f>
        <v>Econometrics and Forecasting</v>
      </c>
      <c r="G9" s="148">
        <f>VLOOKUP($E9, 'All Courses'!$B$3:$E$133, 3, FALSE)</f>
        <v>1</v>
      </c>
      <c r="H9" s="148">
        <f>VLOOKUP($E9, 'All Courses'!$B$3:$E$133, 4, FALSE)</f>
        <v>5</v>
      </c>
      <c r="I9" s="7"/>
      <c r="J9" s="7"/>
    </row>
    <row r="10" spans="1:12" ht="20.149999999999999" customHeight="1">
      <c r="B10" s="118" t="s">
        <v>303</v>
      </c>
      <c r="C10" s="219"/>
      <c r="D10" s="220"/>
      <c r="E10" s="221"/>
      <c r="F10" s="158"/>
      <c r="G10" s="148"/>
      <c r="H10" s="148"/>
      <c r="I10" s="7"/>
      <c r="J10" s="7"/>
    </row>
    <row r="11" spans="1:12" ht="20.149999999999999" customHeight="1">
      <c r="A11">
        <v>7</v>
      </c>
      <c r="B11" s="6"/>
      <c r="C11" s="7">
        <v>2</v>
      </c>
      <c r="D11" s="6"/>
      <c r="E11" s="10" t="s">
        <v>48</v>
      </c>
      <c r="F11" s="158" t="str">
        <f>VLOOKUP($E11, 'All Courses'!$B$3:$E$133, 2, FALSE)</f>
        <v>Introduction to Microeconomics</v>
      </c>
      <c r="G11" s="148">
        <f>VLOOKUP($E11, 'All Courses'!$B$3:$E$133, 3, FALSE)</f>
        <v>1</v>
      </c>
      <c r="H11" s="148">
        <f>VLOOKUP($E11, 'All Courses'!$B$3:$E$133, 4, FALSE)</f>
        <v>5</v>
      </c>
      <c r="I11" s="7"/>
      <c r="J11" s="7"/>
    </row>
    <row r="12" spans="1:12" ht="20.149999999999999" customHeight="1">
      <c r="A12">
        <v>8</v>
      </c>
      <c r="B12" s="6"/>
      <c r="C12" s="7">
        <v>2</v>
      </c>
      <c r="D12" s="6"/>
      <c r="E12" s="10" t="s">
        <v>296</v>
      </c>
      <c r="F12" s="158" t="str">
        <f>VLOOKUP($E12, 'All Courses'!$B$3:$E$133, 2, FALSE)</f>
        <v>微觀經濟學導論</v>
      </c>
      <c r="G12" s="148">
        <f>VLOOKUP($E12, 'All Courses'!$B$3:$E$133, 3, FALSE)</f>
        <v>1</v>
      </c>
      <c r="H12" s="148">
        <f>VLOOKUP($E12, 'All Courses'!$B$3:$E$133, 4, FALSE)</f>
        <v>5</v>
      </c>
      <c r="I12" s="7"/>
      <c r="J12" s="7"/>
    </row>
    <row r="13" spans="1:12" ht="20.149999999999999" customHeight="1">
      <c r="B13" s="118" t="s">
        <v>304</v>
      </c>
      <c r="C13" s="219"/>
      <c r="D13" s="220"/>
      <c r="E13" s="221"/>
      <c r="F13" s="158"/>
      <c r="G13" s="148"/>
      <c r="H13" s="148"/>
      <c r="I13" s="7"/>
      <c r="J13" s="7"/>
    </row>
    <row r="14" spans="1:12" ht="20.149999999999999" customHeight="1">
      <c r="A14">
        <v>9</v>
      </c>
      <c r="B14" s="6"/>
      <c r="C14" s="7">
        <v>2</v>
      </c>
      <c r="D14" s="6"/>
      <c r="E14" s="10" t="s">
        <v>49</v>
      </c>
      <c r="F14" s="158" t="str">
        <f>VLOOKUP($E14, 'All Courses'!$B$3:$E$133, 2, FALSE)</f>
        <v>Introduction to Macroeconomics</v>
      </c>
      <c r="G14" s="148">
        <f>VLOOKUP($E14, 'All Courses'!$B$3:$E$133, 3, FALSE)</f>
        <v>1</v>
      </c>
      <c r="H14" s="148">
        <f>VLOOKUP($E14, 'All Courses'!$B$3:$E$133, 4, FALSE)</f>
        <v>5</v>
      </c>
      <c r="I14" s="7"/>
      <c r="J14" s="7"/>
    </row>
    <row r="15" spans="1:12" ht="20.149999999999999" customHeight="1">
      <c r="A15">
        <v>10</v>
      </c>
      <c r="B15" s="6"/>
      <c r="C15" s="7">
        <v>2</v>
      </c>
      <c r="D15" s="6"/>
      <c r="E15" s="10" t="s">
        <v>297</v>
      </c>
      <c r="F15" s="158" t="str">
        <f>VLOOKUP($E15, 'All Courses'!$B$3:$E$133, 2, FALSE)</f>
        <v>宏觀經濟學導論</v>
      </c>
      <c r="G15" s="148">
        <f>VLOOKUP($E15, 'All Courses'!$B$3:$E$133, 3, FALSE)</f>
        <v>1</v>
      </c>
      <c r="H15" s="148">
        <f>VLOOKUP($E15, 'All Courses'!$B$3:$E$133, 4, FALSE)</f>
        <v>5</v>
      </c>
      <c r="I15" s="7"/>
      <c r="J15" s="7"/>
    </row>
    <row r="16" spans="1:12" ht="20.149999999999999" customHeight="1">
      <c r="B16" s="118" t="s">
        <v>305</v>
      </c>
      <c r="C16" s="219"/>
      <c r="D16" s="220"/>
      <c r="E16" s="221"/>
      <c r="F16" s="158"/>
      <c r="G16" s="148"/>
      <c r="H16" s="148"/>
      <c r="I16" s="7"/>
      <c r="J16" s="7"/>
    </row>
    <row r="17" spans="1:11" ht="20.149999999999999" customHeight="1">
      <c r="A17">
        <v>11</v>
      </c>
      <c r="B17" s="6"/>
      <c r="C17" s="7">
        <v>1</v>
      </c>
      <c r="D17" s="6"/>
      <c r="E17" s="10" t="s">
        <v>291</v>
      </c>
      <c r="F17" s="158" t="str">
        <f>VLOOKUP($E17, 'All Courses'!$B$3:$E$133, 2, FALSE)</f>
        <v>A Foundation in Applied Mathematics</v>
      </c>
      <c r="G17" s="148">
        <f>VLOOKUP($E17, 'All Courses'!$B$3:$E$133, 3, FALSE)</f>
        <v>2</v>
      </c>
      <c r="H17" s="148">
        <f>VLOOKUP($E17, 'All Courses'!$B$3:$E$133, 4, FALSE)</f>
        <v>10</v>
      </c>
      <c r="I17" s="7"/>
      <c r="J17" s="7"/>
    </row>
    <row r="18" spans="1:11" ht="20.149999999999999" customHeight="1">
      <c r="A18">
        <v>12</v>
      </c>
      <c r="B18" s="6"/>
      <c r="C18" s="7">
        <v>1</v>
      </c>
      <c r="D18" s="6"/>
      <c r="E18" s="10" t="s">
        <v>46</v>
      </c>
      <c r="F18" s="158" t="str">
        <f>VLOOKUP($E18, 'All Courses'!$B$3:$E$133, 2, FALSE)</f>
        <v>Quantitative Analysis for Business</v>
      </c>
      <c r="G18" s="148">
        <f>VLOOKUP($E18, 'All Courses'!$B$3:$E$133, 3, FALSE)</f>
        <v>2</v>
      </c>
      <c r="H18" s="148">
        <f>VLOOKUP($E18, 'All Courses'!$B$3:$E$133, 4, FALSE)</f>
        <v>10</v>
      </c>
      <c r="I18" s="7"/>
      <c r="J18" s="7"/>
    </row>
    <row r="19" spans="1:11" ht="20.149999999999999" customHeight="1">
      <c r="B19" s="118" t="s">
        <v>303</v>
      </c>
      <c r="C19" s="219"/>
      <c r="D19" s="220"/>
      <c r="E19" s="221"/>
      <c r="F19" s="158"/>
      <c r="G19" s="148"/>
      <c r="H19" s="148"/>
      <c r="I19" s="222"/>
      <c r="J19" s="222"/>
    </row>
    <row r="20" spans="1:11" ht="20.149999999999999" customHeight="1">
      <c r="A20">
        <v>13</v>
      </c>
      <c r="B20" s="6"/>
      <c r="C20" s="7">
        <v>1</v>
      </c>
      <c r="D20" s="6"/>
      <c r="E20" s="10" t="s">
        <v>293</v>
      </c>
      <c r="F20" s="158" t="str">
        <f>VLOOKUP($E20, 'All Courses'!$B$3:$E$133, 2, FALSE)</f>
        <v>Microcomputing for Learning</v>
      </c>
      <c r="G20" s="148">
        <f>VLOOKUP($E20, 'All Courses'!$B$3:$E$133, 3, FALSE)</f>
        <v>1</v>
      </c>
      <c r="H20" s="148">
        <f>VLOOKUP($E20, 'All Courses'!$B$3:$E$133, 4, FALSE)</f>
        <v>5</v>
      </c>
      <c r="I20" s="222"/>
      <c r="J20" s="222"/>
    </row>
    <row r="21" spans="1:11" ht="20.149999999999999" customHeight="1">
      <c r="A21">
        <v>14</v>
      </c>
      <c r="B21" s="6"/>
      <c r="C21" s="7">
        <v>1</v>
      </c>
      <c r="D21" s="6"/>
      <c r="E21" s="10" t="s">
        <v>38</v>
      </c>
      <c r="F21" s="158" t="str">
        <f>VLOOKUP($E21, 'All Courses'!$B$3:$E$133, 2, FALSE)</f>
        <v>Business Computing Applications</v>
      </c>
      <c r="G21" s="148">
        <f>VLOOKUP($E21, 'All Courses'!$B$3:$E$133, 3, FALSE)</f>
        <v>1</v>
      </c>
      <c r="H21" s="148">
        <f>VLOOKUP($E21, 'All Courses'!$B$3:$E$133, 4, FALSE)</f>
        <v>5</v>
      </c>
      <c r="I21" s="222"/>
      <c r="J21" s="222"/>
    </row>
    <row r="22" spans="1:11" ht="20.149999999999999" customHeight="1">
      <c r="B22" s="118" t="s">
        <v>310</v>
      </c>
      <c r="C22" s="120"/>
      <c r="D22" s="119"/>
      <c r="E22" s="119"/>
      <c r="F22" s="158"/>
      <c r="G22" s="148"/>
      <c r="H22" s="148"/>
      <c r="I22" s="15"/>
      <c r="J22" s="15"/>
    </row>
    <row r="23" spans="1:11" ht="20.149999999999999" customHeight="1">
      <c r="A23">
        <v>15</v>
      </c>
      <c r="B23" s="6"/>
      <c r="C23" s="7">
        <v>2</v>
      </c>
      <c r="D23" s="19"/>
      <c r="E23" s="16" t="s">
        <v>298</v>
      </c>
      <c r="F23" s="158" t="str">
        <f>VLOOKUP($E23, 'All Courses'!$B$3:$E$133, 2, FALSE)</f>
        <v>社會科學基礎課程：經濟學與政治學</v>
      </c>
      <c r="G23" s="148">
        <f>VLOOKUP($E23, 'All Courses'!$B$3:$E$133, 3, FALSE)</f>
        <v>2</v>
      </c>
      <c r="H23" s="148">
        <f>VLOOKUP($E23, 'All Courses'!$B$3:$E$133, 4, FALSE)</f>
        <v>10</v>
      </c>
      <c r="I23" s="7"/>
      <c r="J23" s="7"/>
      <c r="K23" s="5"/>
    </row>
    <row r="24" spans="1:11" ht="20.149999999999999" customHeight="1">
      <c r="A24">
        <v>16</v>
      </c>
      <c r="B24" s="6"/>
      <c r="C24" s="7" t="s">
        <v>302</v>
      </c>
      <c r="D24" s="19"/>
      <c r="E24" s="16" t="s">
        <v>274</v>
      </c>
      <c r="F24" s="158" t="str">
        <f>VLOOKUP($E24, 'All Courses'!$B$3:$E$133, 2, FALSE)</f>
        <v>當代中國經濟發展</v>
      </c>
      <c r="G24" s="148">
        <f>VLOOKUP($E24, 'All Courses'!$B$3:$E$133, 3, FALSE)</f>
        <v>2</v>
      </c>
      <c r="H24" s="148">
        <f>VLOOKUP($E24, 'All Courses'!$B$3:$E$133, 4, FALSE)</f>
        <v>10</v>
      </c>
      <c r="I24" s="7"/>
      <c r="J24" s="7"/>
      <c r="K24" s="5"/>
    </row>
    <row r="25" spans="1:11" ht="20.149999999999999" customHeight="1">
      <c r="A25">
        <v>17</v>
      </c>
      <c r="B25" s="6"/>
      <c r="C25" s="7">
        <v>2</v>
      </c>
      <c r="D25" s="19"/>
      <c r="E25" s="16" t="s">
        <v>256</v>
      </c>
      <c r="F25" s="158" t="str">
        <f>VLOOKUP($E25, 'All Courses'!$B$3:$E$133, 2, FALSE)</f>
        <v>Hong Kong Economy</v>
      </c>
      <c r="G25" s="148">
        <f>VLOOKUP($E25, 'All Courses'!$B$3:$E$133, 3, FALSE)</f>
        <v>2</v>
      </c>
      <c r="H25" s="148">
        <f>VLOOKUP($E25, 'All Courses'!$B$3:$E$133, 4, FALSE)</f>
        <v>10</v>
      </c>
      <c r="I25" s="7"/>
      <c r="J25" s="7"/>
      <c r="K25" s="5"/>
    </row>
    <row r="26" spans="1:11" ht="20.149999999999999" customHeight="1">
      <c r="A26">
        <v>18</v>
      </c>
      <c r="B26" s="6"/>
      <c r="C26" s="7" t="s">
        <v>302</v>
      </c>
      <c r="D26" s="19"/>
      <c r="E26" s="17" t="s">
        <v>257</v>
      </c>
      <c r="F26" s="158" t="str">
        <f>VLOOKUP($E26, 'All Courses'!$B$3:$E$133, 2, FALSE)</f>
        <v>Money and Banking</v>
      </c>
      <c r="G26" s="148">
        <f>VLOOKUP($E26, 'All Courses'!$B$3:$E$133, 3, FALSE)</f>
        <v>2</v>
      </c>
      <c r="H26" s="148">
        <f>VLOOKUP($E26, 'All Courses'!$B$3:$E$133, 4, FALSE)</f>
        <v>10</v>
      </c>
      <c r="I26" s="7"/>
      <c r="J26" s="7"/>
      <c r="K26" s="5"/>
    </row>
    <row r="27" spans="1:11" ht="20.149999999999999" customHeight="1">
      <c r="A27">
        <v>19</v>
      </c>
      <c r="B27" s="6"/>
      <c r="C27" s="7" t="s">
        <v>302</v>
      </c>
      <c r="D27" s="19"/>
      <c r="E27" s="16" t="s">
        <v>258</v>
      </c>
      <c r="F27" s="158" t="str">
        <f>VLOOKUP($E27, 'All Courses'!$B$3:$E$133, 2, FALSE)</f>
        <v>International Finance</v>
      </c>
      <c r="G27" s="148">
        <f>VLOOKUP($E27, 'All Courses'!$B$3:$E$133, 3, FALSE)</f>
        <v>1</v>
      </c>
      <c r="H27" s="148">
        <f>VLOOKUP($E27, 'All Courses'!$B$3:$E$133, 4, FALSE)</f>
        <v>5</v>
      </c>
      <c r="I27" s="7"/>
      <c r="J27" s="7"/>
      <c r="K27" s="5"/>
    </row>
    <row r="28" spans="1:11" ht="20.149999999999999" customHeight="1">
      <c r="A28">
        <v>20</v>
      </c>
      <c r="B28" s="6"/>
      <c r="C28" s="7" t="s">
        <v>302</v>
      </c>
      <c r="D28" s="19"/>
      <c r="E28" s="16" t="s">
        <v>263</v>
      </c>
      <c r="F28" s="158" t="str">
        <f>VLOOKUP($E28, 'All Courses'!$B$3:$E$133, 2, FALSE)</f>
        <v>Theory of Public Finance</v>
      </c>
      <c r="G28" s="148">
        <f>VLOOKUP($E28, 'All Courses'!$B$3:$E$133, 3, FALSE)</f>
        <v>1</v>
      </c>
      <c r="H28" s="148">
        <f>VLOOKUP($E28, 'All Courses'!$B$3:$E$133, 4, FALSE)</f>
        <v>5</v>
      </c>
      <c r="I28" s="7"/>
      <c r="J28" s="7"/>
      <c r="K28" s="5"/>
    </row>
    <row r="29" spans="1:11" ht="20.149999999999999" customHeight="1">
      <c r="A29">
        <v>21</v>
      </c>
      <c r="B29" s="6"/>
      <c r="C29" s="7" t="s">
        <v>302</v>
      </c>
      <c r="D29" s="19"/>
      <c r="E29" s="16" t="s">
        <v>299</v>
      </c>
      <c r="F29" s="158" t="str">
        <f>VLOOKUP($E29, 'All Courses'!$B$3:$E$133, 2, FALSE)</f>
        <v>Economic Analysis of Public Policy</v>
      </c>
      <c r="G29" s="148">
        <f>VLOOKUP($E29, 'All Courses'!$B$3:$E$133, 3, FALSE)</f>
        <v>1</v>
      </c>
      <c r="H29" s="148">
        <f>VLOOKUP($E29, 'All Courses'!$B$3:$E$133, 4, FALSE)</f>
        <v>5</v>
      </c>
      <c r="I29" s="7"/>
      <c r="J29" s="7"/>
    </row>
    <row r="30" spans="1:11" ht="20.149999999999999" customHeight="1">
      <c r="A30">
        <v>22</v>
      </c>
      <c r="B30" s="6"/>
      <c r="C30" s="7" t="s">
        <v>306</v>
      </c>
      <c r="D30" s="19"/>
      <c r="E30" s="16" t="s">
        <v>300</v>
      </c>
      <c r="F30" s="158" t="str">
        <f>VLOOKUP($E30, 'All Courses'!$B$3:$E$133, 2, FALSE)</f>
        <v>Government and Business</v>
      </c>
      <c r="G30" s="148">
        <f>VLOOKUP($E30, 'All Courses'!$B$3:$E$133, 3, FALSE)</f>
        <v>2</v>
      </c>
      <c r="H30" s="148">
        <f>VLOOKUP($E30, 'All Courses'!$B$3:$E$133, 4, FALSE)</f>
        <v>10</v>
      </c>
      <c r="I30" s="7"/>
      <c r="J30" s="7"/>
    </row>
    <row r="31" spans="1:11" ht="20.149999999999999" customHeight="1">
      <c r="A31">
        <v>23</v>
      </c>
      <c r="B31" s="6"/>
      <c r="C31" s="7" t="s">
        <v>302</v>
      </c>
      <c r="D31" s="19"/>
      <c r="E31" s="16" t="s">
        <v>275</v>
      </c>
      <c r="F31" s="158" t="str">
        <f>VLOOKUP($E31, 'All Courses'!$B$3:$E$133, 2, FALSE)</f>
        <v>Research Methods in Social Sciences</v>
      </c>
      <c r="G31" s="148">
        <f>VLOOKUP($E31, 'All Courses'!$B$3:$E$133, 3, FALSE)</f>
        <v>2</v>
      </c>
      <c r="H31" s="148">
        <f>VLOOKUP($E31, 'All Courses'!$B$3:$E$133, 4, FALSE)</f>
        <v>20</v>
      </c>
      <c r="I31" s="7"/>
      <c r="J31" s="7"/>
    </row>
    <row r="32" spans="1:11" ht="20.149999999999999" customHeight="1">
      <c r="B32" s="118" t="s">
        <v>311</v>
      </c>
      <c r="C32" s="120"/>
      <c r="D32" s="119"/>
      <c r="E32" s="119"/>
      <c r="F32" s="158"/>
      <c r="G32" s="148"/>
      <c r="H32" s="148"/>
      <c r="I32" s="227"/>
      <c r="J32" s="15"/>
    </row>
    <row r="33" spans="1:10" ht="20.149999999999999" customHeight="1">
      <c r="A33">
        <v>24</v>
      </c>
      <c r="B33" s="6"/>
      <c r="C33" s="7" t="s">
        <v>306</v>
      </c>
      <c r="D33" s="19"/>
      <c r="E33" s="16" t="s">
        <v>44</v>
      </c>
      <c r="F33" s="158" t="str">
        <f>VLOOKUP($E33, 'All Courses'!$B$3:$E$133, 2, FALSE)</f>
        <v>Introduction to Accounting</v>
      </c>
      <c r="G33" s="148">
        <f>VLOOKUP($E33, 'All Courses'!$B$3:$E$133, 3, FALSE)</f>
        <v>2</v>
      </c>
      <c r="H33" s="148">
        <f>VLOOKUP($E33, 'All Courses'!$B$3:$E$133, 4, FALSE)</f>
        <v>10</v>
      </c>
      <c r="I33" s="7"/>
      <c r="J33" s="7"/>
    </row>
    <row r="34" spans="1:10" ht="20.149999999999999" customHeight="1">
      <c r="A34">
        <v>25</v>
      </c>
      <c r="B34" s="6"/>
      <c r="C34" s="7" t="s">
        <v>306</v>
      </c>
      <c r="D34" s="19"/>
      <c r="E34" s="17" t="s">
        <v>52</v>
      </c>
      <c r="F34" s="158" t="str">
        <f>VLOOKUP($E34, 'All Courses'!$B$3:$E$133, 2, FALSE)</f>
        <v>Introduction to Financial Management</v>
      </c>
      <c r="G34" s="148">
        <f>VLOOKUP($E34, 'All Courses'!$B$3:$E$133, 3, FALSE)</f>
        <v>1</v>
      </c>
      <c r="H34" s="148">
        <f>VLOOKUP($E34, 'All Courses'!$B$3:$E$133, 4, FALSE)</f>
        <v>5</v>
      </c>
      <c r="I34" s="7"/>
      <c r="J34" s="7"/>
    </row>
    <row r="35" spans="1:10" ht="20.149999999999999" customHeight="1">
      <c r="A35">
        <v>26</v>
      </c>
      <c r="B35" s="6"/>
      <c r="C35" s="7" t="s">
        <v>306</v>
      </c>
      <c r="D35" s="19"/>
      <c r="E35" s="18" t="s">
        <v>270</v>
      </c>
      <c r="F35" s="158" t="str">
        <f>VLOOKUP($E35, 'All Courses'!$B$3:$E$133, 2, FALSE)</f>
        <v xml:space="preserve">Financial Decision Making </v>
      </c>
      <c r="G35" s="148">
        <f>VLOOKUP($E35, 'All Courses'!$B$3:$E$133, 3, FALSE)</f>
        <v>1</v>
      </c>
      <c r="H35" s="148">
        <f>VLOOKUP($E35, 'All Courses'!$B$3:$E$133, 4, FALSE)</f>
        <v>5</v>
      </c>
      <c r="I35" s="7"/>
      <c r="J35" s="7"/>
    </row>
    <row r="36" spans="1:10" ht="20.149999999999999" customHeight="1">
      <c r="B36" s="118" t="s">
        <v>311</v>
      </c>
      <c r="C36" s="120"/>
      <c r="D36" s="119"/>
      <c r="E36" s="119"/>
      <c r="F36" s="158"/>
      <c r="G36" s="148"/>
      <c r="H36" s="148"/>
      <c r="I36" s="7"/>
      <c r="J36" s="7"/>
    </row>
    <row r="37" spans="1:10" ht="20.149999999999999" customHeight="1">
      <c r="A37">
        <v>27</v>
      </c>
      <c r="B37" s="6"/>
      <c r="C37" s="7" t="s">
        <v>306</v>
      </c>
      <c r="D37" s="19"/>
      <c r="E37" s="102" t="s">
        <v>271</v>
      </c>
      <c r="F37" s="158" t="str">
        <f>VLOOKUP($E37, 'All Courses'!$B$3:$E$133, 2, FALSE)</f>
        <v>Financial Accounting</v>
      </c>
      <c r="G37" s="148">
        <f>VLOOKUP($E37, 'All Courses'!$B$3:$E$133, 3, FALSE)</f>
        <v>1</v>
      </c>
      <c r="H37" s="148">
        <f>VLOOKUP($E37, 'All Courses'!$B$3:$E$133, 4, FALSE)</f>
        <v>5</v>
      </c>
      <c r="I37" s="7"/>
      <c r="J37" s="7"/>
    </row>
    <row r="38" spans="1:10" ht="20.149999999999999" customHeight="1">
      <c r="A38">
        <v>28</v>
      </c>
      <c r="B38" s="6"/>
      <c r="C38" s="7" t="s">
        <v>302</v>
      </c>
      <c r="D38" s="19"/>
      <c r="E38" s="102" t="s">
        <v>267</v>
      </c>
      <c r="F38" s="158" t="str">
        <f>VLOOKUP($E38, 'All Courses'!$B$3:$E$133, 2, FALSE)</f>
        <v>Investment Management</v>
      </c>
      <c r="G38" s="148">
        <f>VLOOKUP($E38, 'All Courses'!$B$3:$E$133, 3, FALSE)</f>
        <v>1</v>
      </c>
      <c r="H38" s="148">
        <f>VLOOKUP($E38, 'All Courses'!$B$3:$E$133, 4, FALSE)</f>
        <v>5</v>
      </c>
      <c r="I38" s="7"/>
      <c r="J38" s="7"/>
    </row>
    <row r="39" spans="1:10" ht="20.149999999999999" customHeight="1">
      <c r="A39">
        <v>29</v>
      </c>
      <c r="B39" s="6"/>
      <c r="C39" s="7" t="s">
        <v>302</v>
      </c>
      <c r="D39" s="19"/>
      <c r="E39" s="102" t="s">
        <v>81</v>
      </c>
      <c r="F39" s="158" t="str">
        <f>VLOOKUP($E39, 'All Courses'!$B$3:$E$133, 2, FALSE)</f>
        <v>Banking systems</v>
      </c>
      <c r="G39" s="148">
        <f>VLOOKUP($E39, 'All Courses'!$B$3:$E$133, 3, FALSE)</f>
        <v>1</v>
      </c>
      <c r="H39" s="148">
        <f>VLOOKUP($E39, 'All Courses'!$B$3:$E$133, 4, FALSE)</f>
        <v>5</v>
      </c>
      <c r="I39" s="7"/>
      <c r="J39" s="7"/>
    </row>
    <row r="40" spans="1:10" ht="20.149999999999999" customHeight="1">
      <c r="A40">
        <v>30</v>
      </c>
      <c r="B40" s="6"/>
      <c r="C40" s="7" t="s">
        <v>302</v>
      </c>
      <c r="D40" s="19"/>
      <c r="E40" s="18" t="s">
        <v>265</v>
      </c>
      <c r="F40" s="158" t="str">
        <f>VLOOKUP($E40, 'All Courses'!$B$3:$E$133, 2, FALSE)</f>
        <v>Financial Markets</v>
      </c>
      <c r="G40" s="148">
        <f>VLOOKUP($E40, 'All Courses'!$B$3:$E$133, 3, FALSE)</f>
        <v>1</v>
      </c>
      <c r="H40" s="148">
        <f>VLOOKUP($E40, 'All Courses'!$B$3:$E$133, 4, FALSE)</f>
        <v>5</v>
      </c>
      <c r="I40" s="7"/>
      <c r="J40" s="7"/>
    </row>
    <row r="41" spans="1:10">
      <c r="B41" s="117" t="s">
        <v>95</v>
      </c>
      <c r="C41" s="117"/>
      <c r="F41" s="117"/>
      <c r="G41" s="121" t="s">
        <v>12</v>
      </c>
      <c r="H41" s="122">
        <v>160</v>
      </c>
      <c r="I41" s="223"/>
    </row>
    <row r="43" spans="1:10">
      <c r="B43" s="12" t="s">
        <v>31</v>
      </c>
    </row>
    <row r="44" spans="1:10">
      <c r="B44" s="224" t="s">
        <v>113</v>
      </c>
      <c r="C44" s="225"/>
      <c r="D44" s="226" t="s">
        <v>246</v>
      </c>
    </row>
    <row r="45" spans="1:10" ht="69" customHeight="1">
      <c r="B45" s="252" t="s">
        <v>307</v>
      </c>
      <c r="C45" s="253"/>
      <c r="D45" s="226" t="s">
        <v>246</v>
      </c>
    </row>
  </sheetData>
  <mergeCells count="1">
    <mergeCell ref="B45:C4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zoomScale="120" zoomScaleNormal="120" workbookViewId="0">
      <pane xSplit="5" ySplit="2" topLeftCell="F117" activePane="bottomRight" state="frozenSplit"/>
      <selection pane="topRight" activeCell="D1" sqref="D1"/>
      <selection pane="bottomLeft" activeCell="A3" sqref="A3"/>
      <selection pane="bottomRight" activeCell="C136" sqref="C136"/>
    </sheetView>
  </sheetViews>
  <sheetFormatPr defaultColWidth="8.7265625" defaultRowHeight="13"/>
  <cols>
    <col min="1" max="1" width="7.26953125" style="133" customWidth="1"/>
    <col min="2" max="2" width="15.7265625" style="133" customWidth="1"/>
    <col min="3" max="3" width="41.453125" style="133" bestFit="1" customWidth="1"/>
    <col min="4" max="4" width="8.453125" style="144" customWidth="1"/>
    <col min="5" max="6" width="8.453125" style="133" customWidth="1"/>
    <col min="7" max="7" width="7.26953125" style="144" bestFit="1" customWidth="1"/>
    <col min="8" max="8" width="7.26953125" style="144" customWidth="1"/>
    <col min="9" max="10" width="7.26953125" style="144" bestFit="1" customWidth="1"/>
    <col min="11" max="11" width="7.26953125" style="144" customWidth="1"/>
    <col min="12" max="13" width="7.26953125" style="144" bestFit="1" customWidth="1"/>
    <col min="14" max="14" width="7.26953125" style="144" customWidth="1"/>
    <col min="15" max="16" width="6.54296875" style="144" bestFit="1" customWidth="1"/>
    <col min="17" max="17" width="6.54296875" style="144" customWidth="1"/>
    <col min="18" max="20" width="6.54296875" style="144" bestFit="1" customWidth="1"/>
    <col min="21" max="16384" width="8.7265625" style="133"/>
  </cols>
  <sheetData>
    <row r="1" spans="1:20" ht="14">
      <c r="A1" s="254" t="s">
        <v>116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133"/>
    </row>
    <row r="2" spans="1:20" ht="26.15" customHeight="1">
      <c r="A2" s="134"/>
      <c r="B2" s="135" t="s">
        <v>117</v>
      </c>
      <c r="C2" s="135" t="s">
        <v>15</v>
      </c>
      <c r="D2" s="136" t="s">
        <v>118</v>
      </c>
      <c r="E2" s="136" t="s">
        <v>119</v>
      </c>
      <c r="F2" s="137" t="s">
        <v>245</v>
      </c>
      <c r="G2" s="137" t="s">
        <v>120</v>
      </c>
      <c r="H2" s="137" t="s">
        <v>121</v>
      </c>
      <c r="I2" s="137" t="s">
        <v>122</v>
      </c>
      <c r="J2" s="137" t="s">
        <v>123</v>
      </c>
      <c r="K2" s="137" t="s">
        <v>124</v>
      </c>
      <c r="L2" s="137" t="s">
        <v>125</v>
      </c>
      <c r="M2" s="137" t="s">
        <v>126</v>
      </c>
      <c r="N2" s="137" t="s">
        <v>127</v>
      </c>
      <c r="O2" s="137" t="s">
        <v>128</v>
      </c>
      <c r="P2" s="137" t="s">
        <v>129</v>
      </c>
      <c r="Q2" s="137" t="s">
        <v>130</v>
      </c>
      <c r="R2" s="137" t="s">
        <v>131</v>
      </c>
      <c r="S2" s="137" t="s">
        <v>132</v>
      </c>
      <c r="T2" s="137" t="s">
        <v>133</v>
      </c>
    </row>
    <row r="3" spans="1:20" ht="14.15" customHeight="1">
      <c r="A3" s="138">
        <v>1</v>
      </c>
      <c r="B3" s="139" t="s">
        <v>134</v>
      </c>
      <c r="C3" s="139" t="str">
        <f>VLOOKUP(B3, '[2]Summary (from 2018 Autumn)'!$E$5:$F$136, 2, FALSE)</f>
        <v>中國人文學科基礎課程（一）：歷史與文學</v>
      </c>
      <c r="D3" s="140">
        <v>2</v>
      </c>
      <c r="E3" s="140">
        <v>10</v>
      </c>
      <c r="F3" s="140" t="s">
        <v>247</v>
      </c>
      <c r="G3" s="141" t="s">
        <v>246</v>
      </c>
      <c r="H3" s="141"/>
      <c r="I3" s="142"/>
      <c r="J3" s="141" t="s">
        <v>135</v>
      </c>
      <c r="K3" s="141"/>
      <c r="L3" s="142"/>
      <c r="M3" s="141" t="s">
        <v>135</v>
      </c>
      <c r="N3" s="141"/>
      <c r="O3" s="142"/>
      <c r="P3" s="141" t="s">
        <v>135</v>
      </c>
      <c r="Q3" s="141"/>
      <c r="R3" s="142"/>
      <c r="S3" s="142"/>
      <c r="T3" s="142"/>
    </row>
    <row r="4" spans="1:20" ht="13" customHeight="1">
      <c r="A4" s="138">
        <v>2</v>
      </c>
      <c r="B4" s="139" t="s">
        <v>136</v>
      </c>
      <c r="C4" s="139" t="str">
        <f>VLOOKUP(B4, '[2]Summary (from 2018 Autumn)'!$E$5:$F$136, 2, FALSE)</f>
        <v>中國人文學科基礎課程（二）：思想與信仰</v>
      </c>
      <c r="D4" s="140">
        <v>2</v>
      </c>
      <c r="E4" s="140">
        <v>10</v>
      </c>
      <c r="F4" s="140" t="s">
        <v>246</v>
      </c>
      <c r="G4" s="142"/>
      <c r="H4" s="142"/>
      <c r="I4" s="141" t="s">
        <v>135</v>
      </c>
      <c r="J4" s="142"/>
      <c r="K4" s="142"/>
      <c r="L4" s="141" t="s">
        <v>135</v>
      </c>
      <c r="M4" s="142"/>
      <c r="N4" s="142"/>
      <c r="O4" s="141" t="s">
        <v>135</v>
      </c>
      <c r="P4" s="142"/>
      <c r="Q4" s="142"/>
      <c r="R4" s="141" t="s">
        <v>135</v>
      </c>
      <c r="S4" s="142"/>
      <c r="T4" s="142"/>
    </row>
    <row r="5" spans="1:20" ht="14.15" customHeight="1">
      <c r="A5" s="138">
        <v>3</v>
      </c>
      <c r="B5" s="139" t="s">
        <v>137</v>
      </c>
      <c r="C5" s="139" t="str">
        <f>VLOOKUP(B5, '[2]Summary (from 2018 Autumn)'!$E$5:$F$136, 2, FALSE)</f>
        <v>應用文</v>
      </c>
      <c r="D5" s="140">
        <v>1</v>
      </c>
      <c r="E5" s="140">
        <v>5</v>
      </c>
      <c r="F5" s="140" t="s">
        <v>246</v>
      </c>
      <c r="G5" s="142"/>
      <c r="H5" s="142"/>
      <c r="I5" s="141" t="s">
        <v>135</v>
      </c>
      <c r="J5" s="142"/>
      <c r="K5" s="142"/>
      <c r="L5" s="141" t="s">
        <v>135</v>
      </c>
      <c r="M5" s="142"/>
      <c r="N5" s="142"/>
      <c r="O5" s="141" t="s">
        <v>135</v>
      </c>
      <c r="P5" s="142"/>
      <c r="Q5" s="142"/>
      <c r="R5" s="141" t="s">
        <v>135</v>
      </c>
      <c r="S5" s="142"/>
      <c r="T5" s="142"/>
    </row>
    <row r="6" spans="1:20" ht="13" customHeight="1">
      <c r="A6" s="138">
        <v>4</v>
      </c>
      <c r="B6" s="139" t="s">
        <v>138</v>
      </c>
      <c r="C6" s="139" t="str">
        <f>VLOOKUP(B6, '[2]Summary (from 2018 Autumn)'!$E$5:$F$136, 2, FALSE)</f>
        <v>語文通論</v>
      </c>
      <c r="D6" s="140">
        <v>1</v>
      </c>
      <c r="E6" s="140">
        <v>5</v>
      </c>
      <c r="F6" s="140" t="s">
        <v>246</v>
      </c>
      <c r="G6" s="142"/>
      <c r="H6" s="142"/>
      <c r="I6" s="141" t="s">
        <v>135</v>
      </c>
      <c r="J6" s="142"/>
      <c r="K6" s="142"/>
      <c r="L6" s="141" t="s">
        <v>135</v>
      </c>
      <c r="M6" s="142"/>
      <c r="N6" s="142"/>
      <c r="O6" s="141" t="s">
        <v>135</v>
      </c>
      <c r="P6" s="142"/>
      <c r="Q6" s="142"/>
      <c r="R6" s="141" t="s">
        <v>135</v>
      </c>
      <c r="S6" s="142"/>
      <c r="T6" s="142"/>
    </row>
    <row r="7" spans="1:20" ht="14.15" customHeight="1">
      <c r="A7" s="138">
        <v>5</v>
      </c>
      <c r="B7" s="139" t="s">
        <v>139</v>
      </c>
      <c r="C7" s="139" t="str">
        <f>VLOOKUP(B7, '[2]Summary (from 2018 Autumn)'!$E$5:$F$136, 2, FALSE)</f>
        <v>當代中國文化</v>
      </c>
      <c r="D7" s="140">
        <v>2</v>
      </c>
      <c r="E7" s="140">
        <v>10</v>
      </c>
      <c r="F7" s="140" t="s">
        <v>246</v>
      </c>
      <c r="G7" s="142"/>
      <c r="H7" s="142"/>
      <c r="I7" s="141" t="s">
        <v>135</v>
      </c>
      <c r="J7" s="142"/>
      <c r="K7" s="142"/>
      <c r="L7" s="141" t="s">
        <v>135</v>
      </c>
      <c r="M7" s="142"/>
      <c r="N7" s="142"/>
      <c r="O7" s="141" t="s">
        <v>135</v>
      </c>
      <c r="P7" s="142"/>
      <c r="Q7" s="142"/>
      <c r="R7" s="141" t="s">
        <v>135</v>
      </c>
      <c r="S7" s="142"/>
      <c r="T7" s="142"/>
    </row>
    <row r="8" spans="1:20" ht="13" customHeight="1">
      <c r="A8" s="138">
        <v>6</v>
      </c>
      <c r="B8" s="139" t="s">
        <v>140</v>
      </c>
      <c r="C8" s="139" t="str">
        <f>VLOOKUP(B8, '[2]Summary (from 2018 Autumn)'!$E$5:$F$136, 2, FALSE)</f>
        <v>香港歷史（1842-1997）</v>
      </c>
      <c r="D8" s="140">
        <v>2</v>
      </c>
      <c r="E8" s="140">
        <v>10</v>
      </c>
      <c r="F8" s="140" t="s">
        <v>247</v>
      </c>
      <c r="G8" s="141" t="s">
        <v>135</v>
      </c>
      <c r="H8" s="141"/>
      <c r="I8" s="142"/>
      <c r="J8" s="142"/>
      <c r="K8" s="142"/>
      <c r="L8" s="141" t="s">
        <v>135</v>
      </c>
      <c r="M8" s="142"/>
      <c r="N8" s="142"/>
      <c r="O8" s="142"/>
      <c r="P8" s="141" t="s">
        <v>135</v>
      </c>
      <c r="Q8" s="141"/>
      <c r="R8" s="142"/>
      <c r="S8" s="142"/>
      <c r="T8" s="142"/>
    </row>
    <row r="9" spans="1:20" ht="14.15" customHeight="1">
      <c r="A9" s="138">
        <v>7</v>
      </c>
      <c r="B9" s="139" t="s">
        <v>141</v>
      </c>
      <c r="C9" s="139" t="str">
        <f>VLOOKUP(B9, '[2]Summary (from 2018 Autumn)'!$E$5:$F$136, 2, FALSE)</f>
        <v>中文傳意：理論與實踐</v>
      </c>
      <c r="D9" s="140">
        <v>2</v>
      </c>
      <c r="E9" s="140">
        <v>10</v>
      </c>
      <c r="F9" s="140" t="s">
        <v>247</v>
      </c>
      <c r="G9" s="141" t="s">
        <v>135</v>
      </c>
      <c r="H9" s="141"/>
      <c r="I9" s="142"/>
      <c r="J9" s="141" t="s">
        <v>135</v>
      </c>
      <c r="K9" s="141"/>
      <c r="L9" s="142"/>
      <c r="M9" s="141" t="s">
        <v>135</v>
      </c>
      <c r="N9" s="141"/>
      <c r="O9" s="142"/>
      <c r="P9" s="141" t="s">
        <v>135</v>
      </c>
      <c r="Q9" s="141"/>
      <c r="R9" s="142"/>
      <c r="S9" s="142"/>
      <c r="T9" s="142"/>
    </row>
    <row r="10" spans="1:20" ht="13" customHeight="1">
      <c r="A10" s="138">
        <v>8</v>
      </c>
      <c r="B10" s="139" t="s">
        <v>142</v>
      </c>
      <c r="C10" s="139" t="str">
        <f>VLOOKUP(B10, '[2]Summary (from 2018 Autumn)'!$E$5:$F$136, 2, FALSE)</f>
        <v>歷代散文</v>
      </c>
      <c r="D10" s="140">
        <v>2</v>
      </c>
      <c r="E10" s="140">
        <v>10</v>
      </c>
      <c r="F10" s="140" t="s">
        <v>246</v>
      </c>
      <c r="G10" s="142"/>
      <c r="H10" s="142"/>
      <c r="I10" s="141" t="s">
        <v>135</v>
      </c>
      <c r="J10" s="142"/>
      <c r="K10" s="142"/>
      <c r="L10" s="141" t="s">
        <v>135</v>
      </c>
      <c r="M10" s="142"/>
      <c r="N10" s="142"/>
      <c r="O10" s="141" t="s">
        <v>135</v>
      </c>
      <c r="P10" s="142"/>
      <c r="Q10" s="142"/>
      <c r="R10" s="141" t="s">
        <v>135</v>
      </c>
      <c r="S10" s="142"/>
      <c r="T10" s="142"/>
    </row>
    <row r="11" spans="1:20" ht="14.15" customHeight="1">
      <c r="A11" s="138">
        <v>9</v>
      </c>
      <c r="B11" s="139" t="s">
        <v>143</v>
      </c>
      <c r="C11" s="139" t="str">
        <f>VLOOKUP(B11, '[2]Summary (from 2018 Autumn)'!$E$5:$F$136, 2, FALSE)</f>
        <v>中國現代修辭學</v>
      </c>
      <c r="D11" s="140">
        <v>2</v>
      </c>
      <c r="E11" s="140">
        <v>10</v>
      </c>
      <c r="F11" s="140" t="s">
        <v>247</v>
      </c>
      <c r="G11" s="141" t="s">
        <v>135</v>
      </c>
      <c r="H11" s="141"/>
      <c r="I11" s="142"/>
      <c r="J11" s="141" t="s">
        <v>135</v>
      </c>
      <c r="K11" s="141"/>
      <c r="L11" s="142"/>
      <c r="M11" s="141" t="s">
        <v>135</v>
      </c>
      <c r="N11" s="141"/>
      <c r="O11" s="142"/>
      <c r="P11" s="141" t="s">
        <v>135</v>
      </c>
      <c r="Q11" s="141"/>
      <c r="R11" s="142"/>
      <c r="S11" s="142"/>
      <c r="T11" s="142"/>
    </row>
    <row r="12" spans="1:20" ht="13" customHeight="1">
      <c r="A12" s="138">
        <v>10</v>
      </c>
      <c r="B12" s="139" t="s">
        <v>144</v>
      </c>
      <c r="C12" s="139" t="str">
        <f>VLOOKUP(B12, '[2]Summary (from 2018 Autumn)'!$E$5:$F$136, 2, FALSE)</f>
        <v>中國文學與文化導論</v>
      </c>
      <c r="D12" s="140">
        <v>2</v>
      </c>
      <c r="E12" s="140">
        <v>10</v>
      </c>
      <c r="F12" s="140" t="s">
        <v>246</v>
      </c>
      <c r="G12" s="142"/>
      <c r="H12" s="142"/>
      <c r="I12" s="141" t="s">
        <v>135</v>
      </c>
      <c r="J12" s="142"/>
      <c r="K12" s="142"/>
      <c r="L12" s="141" t="s">
        <v>135</v>
      </c>
      <c r="M12" s="142"/>
      <c r="N12" s="142"/>
      <c r="O12" s="141" t="s">
        <v>135</v>
      </c>
      <c r="P12" s="142"/>
      <c r="Q12" s="142"/>
      <c r="R12" s="141" t="s">
        <v>135</v>
      </c>
      <c r="S12" s="142"/>
      <c r="T12" s="142"/>
    </row>
    <row r="13" spans="1:20" ht="14.15" customHeight="1">
      <c r="A13" s="138">
        <v>11</v>
      </c>
      <c r="B13" s="139" t="s">
        <v>145</v>
      </c>
      <c r="C13" s="139" t="str">
        <f>VLOOKUP(B13, '[2]Summary (from 2018 Autumn)'!$E$5:$F$136, 2, FALSE)</f>
        <v>中國現代語法</v>
      </c>
      <c r="D13" s="140">
        <v>2</v>
      </c>
      <c r="E13" s="140">
        <v>10</v>
      </c>
      <c r="F13" s="140" t="s">
        <v>247</v>
      </c>
      <c r="G13" s="141" t="s">
        <v>135</v>
      </c>
      <c r="H13" s="141"/>
      <c r="I13" s="142"/>
      <c r="J13" s="141" t="s">
        <v>135</v>
      </c>
      <c r="K13" s="141"/>
      <c r="L13" s="142"/>
      <c r="M13" s="141" t="s">
        <v>135</v>
      </c>
      <c r="N13" s="141"/>
      <c r="O13" s="142"/>
      <c r="P13" s="141" t="s">
        <v>135</v>
      </c>
      <c r="Q13" s="141"/>
      <c r="R13" s="142"/>
      <c r="S13" s="142"/>
      <c r="T13" s="142"/>
    </row>
    <row r="14" spans="1:20" ht="13" customHeight="1">
      <c r="A14" s="138">
        <v>12</v>
      </c>
      <c r="B14" s="139" t="s">
        <v>146</v>
      </c>
      <c r="C14" s="139" t="str">
        <f>VLOOKUP(B14, '[2]Summary (from 2018 Autumn)'!$E$5:$F$136, 2, FALSE)</f>
        <v>詩詞選</v>
      </c>
      <c r="D14" s="140">
        <v>2</v>
      </c>
      <c r="E14" s="140">
        <v>10</v>
      </c>
      <c r="F14" s="140" t="s">
        <v>246</v>
      </c>
      <c r="G14" s="142"/>
      <c r="H14" s="142"/>
      <c r="I14" s="141" t="s">
        <v>135</v>
      </c>
      <c r="J14" s="142"/>
      <c r="K14" s="142"/>
      <c r="L14" s="141" t="s">
        <v>135</v>
      </c>
      <c r="M14" s="142"/>
      <c r="N14" s="142"/>
      <c r="O14" s="141" t="s">
        <v>135</v>
      </c>
      <c r="P14" s="142"/>
      <c r="Q14" s="142"/>
      <c r="R14" s="141" t="s">
        <v>135</v>
      </c>
      <c r="S14" s="142"/>
      <c r="T14" s="142"/>
    </row>
    <row r="15" spans="1:20" ht="14.15" customHeight="1">
      <c r="A15" s="138">
        <v>13</v>
      </c>
      <c r="B15" s="139" t="s">
        <v>147</v>
      </c>
      <c r="C15" s="139" t="str">
        <f>VLOOKUP(B15, '[2]Summary (from 2018 Autumn)'!$E$5:$F$136, 2, FALSE)</f>
        <v>現代文學</v>
      </c>
      <c r="D15" s="140">
        <v>2</v>
      </c>
      <c r="E15" s="140">
        <v>10</v>
      </c>
      <c r="F15" s="140" t="s">
        <v>247</v>
      </c>
      <c r="G15" s="142"/>
      <c r="H15" s="142"/>
      <c r="I15" s="141" t="s">
        <v>135</v>
      </c>
      <c r="J15" s="142"/>
      <c r="K15" s="142"/>
      <c r="L15" s="142"/>
      <c r="M15" s="141" t="s">
        <v>135</v>
      </c>
      <c r="N15" s="141"/>
      <c r="O15" s="142"/>
      <c r="P15" s="142"/>
      <c r="Q15" s="142"/>
      <c r="R15" s="141" t="s">
        <v>135</v>
      </c>
      <c r="S15" s="142"/>
      <c r="T15" s="142"/>
    </row>
    <row r="16" spans="1:20" ht="13" customHeight="1">
      <c r="A16" s="138">
        <v>14</v>
      </c>
      <c r="B16" s="139" t="s">
        <v>148</v>
      </c>
      <c r="C16" s="139" t="str">
        <f>VLOOKUP(B16, '[2]Summary (from 2018 Autumn)'!$E$5:$F$136, 2, FALSE)</f>
        <v>中國中古史</v>
      </c>
      <c r="D16" s="140">
        <v>2</v>
      </c>
      <c r="E16" s="140">
        <v>10</v>
      </c>
      <c r="F16" s="140" t="s">
        <v>246</v>
      </c>
      <c r="G16" s="142"/>
      <c r="H16" s="142"/>
      <c r="I16" s="141" t="s">
        <v>135</v>
      </c>
      <c r="J16" s="142"/>
      <c r="K16" s="142"/>
      <c r="L16" s="141" t="s">
        <v>135</v>
      </c>
      <c r="M16" s="142"/>
      <c r="N16" s="142"/>
      <c r="O16" s="141" t="s">
        <v>135</v>
      </c>
      <c r="P16" s="142"/>
      <c r="Q16" s="142"/>
      <c r="R16" s="141" t="s">
        <v>135</v>
      </c>
      <c r="S16" s="142"/>
      <c r="T16" s="142"/>
    </row>
    <row r="17" spans="1:20" ht="14.15" customHeight="1">
      <c r="A17" s="138">
        <v>15</v>
      </c>
      <c r="B17" s="139" t="s">
        <v>149</v>
      </c>
      <c r="C17" s="139" t="str">
        <f>VLOOKUP(B17, '[2]Summary (from 2018 Autumn)'!$E$5:$F$136, 2, FALSE)</f>
        <v>中國近世史</v>
      </c>
      <c r="D17" s="140">
        <v>2</v>
      </c>
      <c r="E17" s="140">
        <v>10</v>
      </c>
      <c r="F17" s="140" t="s">
        <v>246</v>
      </c>
      <c r="G17" s="142"/>
      <c r="H17" s="142"/>
      <c r="I17" s="142"/>
      <c r="J17" s="141" t="s">
        <v>135</v>
      </c>
      <c r="K17" s="141"/>
      <c r="L17" s="142"/>
      <c r="M17" s="142"/>
      <c r="N17" s="142"/>
      <c r="O17" s="141" t="s">
        <v>135</v>
      </c>
      <c r="P17" s="142"/>
      <c r="Q17" s="142"/>
      <c r="R17" s="142"/>
      <c r="S17" s="142"/>
      <c r="T17" s="142"/>
    </row>
    <row r="18" spans="1:20" ht="13" customHeight="1">
      <c r="A18" s="138">
        <v>16</v>
      </c>
      <c r="B18" s="139" t="s">
        <v>150</v>
      </c>
      <c r="C18" s="139" t="str">
        <f>VLOOKUP(B18, '[2]Summary (from 2018 Autumn)'!$E$5:$F$136, 2, FALSE)</f>
        <v>邏輯與方法論</v>
      </c>
      <c r="D18" s="140">
        <v>2</v>
      </c>
      <c r="E18" s="140">
        <v>10</v>
      </c>
      <c r="F18" s="140" t="s">
        <v>247</v>
      </c>
      <c r="G18" s="142"/>
      <c r="H18" s="142"/>
      <c r="I18" s="141" t="s">
        <v>135</v>
      </c>
      <c r="J18" s="142"/>
      <c r="K18" s="142"/>
      <c r="L18" s="142"/>
      <c r="M18" s="142"/>
      <c r="N18" s="142"/>
      <c r="O18" s="142"/>
      <c r="P18" s="142"/>
      <c r="Q18" s="142"/>
      <c r="R18" s="141" t="s">
        <v>135</v>
      </c>
      <c r="S18" s="142"/>
      <c r="T18" s="142"/>
    </row>
    <row r="19" spans="1:20" ht="14.15" customHeight="1">
      <c r="A19" s="138">
        <v>17</v>
      </c>
      <c r="B19" s="139" t="s">
        <v>151</v>
      </c>
      <c r="C19" s="139" t="str">
        <f>VLOOKUP(B19, '[2]Summary (from 2018 Autumn)'!$E$5:$F$136, 2, FALSE)</f>
        <v>中國古代哲學思想</v>
      </c>
      <c r="D19" s="140">
        <v>2</v>
      </c>
      <c r="E19" s="140">
        <v>10</v>
      </c>
      <c r="F19" s="140" t="s">
        <v>247</v>
      </c>
      <c r="G19" s="141" t="s">
        <v>135</v>
      </c>
      <c r="H19" s="141"/>
      <c r="I19" s="142"/>
      <c r="J19" s="142"/>
      <c r="K19" s="142"/>
      <c r="L19" s="141" t="s">
        <v>135</v>
      </c>
      <c r="M19" s="142"/>
      <c r="N19" s="142"/>
      <c r="O19" s="142"/>
      <c r="P19" s="141" t="s">
        <v>135</v>
      </c>
      <c r="Q19" s="141"/>
      <c r="R19" s="142"/>
      <c r="S19" s="142"/>
      <c r="T19" s="142"/>
    </row>
    <row r="20" spans="1:20" ht="13" customHeight="1">
      <c r="A20" s="138">
        <v>18</v>
      </c>
      <c r="B20" s="139" t="s">
        <v>152</v>
      </c>
      <c r="C20" s="139" t="str">
        <f>VLOOKUP(B20, '[2]Summary (from 2018 Autumn)'!$E$5:$F$136, 2, FALSE)</f>
        <v>多媒體寫作及互聯網在研究上的應用</v>
      </c>
      <c r="D20" s="140">
        <v>2</v>
      </c>
      <c r="E20" s="140">
        <v>10</v>
      </c>
      <c r="F20" s="140" t="s">
        <v>247</v>
      </c>
      <c r="G20" s="141" t="s">
        <v>135</v>
      </c>
      <c r="H20" s="141"/>
      <c r="I20" s="142"/>
      <c r="J20" s="141" t="s">
        <v>135</v>
      </c>
      <c r="K20" s="141"/>
      <c r="L20" s="142"/>
      <c r="M20" s="141" t="s">
        <v>135</v>
      </c>
      <c r="N20" s="141"/>
      <c r="O20" s="142"/>
      <c r="P20" s="141" t="s">
        <v>135</v>
      </c>
      <c r="Q20" s="141"/>
      <c r="R20" s="142"/>
      <c r="S20" s="142"/>
      <c r="T20" s="142"/>
    </row>
    <row r="21" spans="1:20" ht="14.15" customHeight="1">
      <c r="A21" s="138">
        <v>19</v>
      </c>
      <c r="B21" s="139" t="s">
        <v>153</v>
      </c>
      <c r="C21" s="139" t="str">
        <f>VLOOKUP(B21, '[2]Summary (from 2018 Autumn)'!$E$5:$F$136, 2, FALSE)</f>
        <v>新聞、編輯及廣告</v>
      </c>
      <c r="D21" s="140">
        <v>2</v>
      </c>
      <c r="E21" s="140">
        <v>10</v>
      </c>
      <c r="F21" s="140" t="s">
        <v>246</v>
      </c>
      <c r="G21" s="142"/>
      <c r="H21" s="142"/>
      <c r="I21" s="141" t="s">
        <v>135</v>
      </c>
      <c r="J21" s="142"/>
      <c r="K21" s="142"/>
      <c r="L21" s="141" t="s">
        <v>135</v>
      </c>
      <c r="M21" s="142"/>
      <c r="N21" s="142"/>
      <c r="O21" s="141" t="s">
        <v>135</v>
      </c>
      <c r="P21" s="142"/>
      <c r="Q21" s="142"/>
      <c r="R21" s="141" t="s">
        <v>135</v>
      </c>
      <c r="S21" s="142"/>
      <c r="T21" s="142"/>
    </row>
    <row r="22" spans="1:20" ht="13" customHeight="1">
      <c r="A22" s="138">
        <v>20</v>
      </c>
      <c r="B22" s="139" t="s">
        <v>154</v>
      </c>
      <c r="C22" s="139" t="str">
        <f>VLOOKUP(B22, '[2]Summary (from 2018 Autumn)'!$E$5:$F$136, 2, FALSE)</f>
        <v>中國人文學科研究方法及文獻目錄學</v>
      </c>
      <c r="D22" s="140">
        <v>2</v>
      </c>
      <c r="E22" s="140">
        <v>10</v>
      </c>
      <c r="F22" s="140" t="s">
        <v>246</v>
      </c>
      <c r="G22" s="142"/>
      <c r="H22" s="142"/>
      <c r="I22" s="141" t="s">
        <v>135</v>
      </c>
      <c r="J22" s="142"/>
      <c r="K22" s="142"/>
      <c r="L22" s="141" t="s">
        <v>135</v>
      </c>
      <c r="M22" s="142"/>
      <c r="N22" s="142"/>
      <c r="O22" s="141" t="s">
        <v>135</v>
      </c>
      <c r="P22" s="142"/>
      <c r="Q22" s="142"/>
      <c r="R22" s="141" t="s">
        <v>135</v>
      </c>
      <c r="S22" s="142"/>
      <c r="T22" s="142"/>
    </row>
    <row r="23" spans="1:20" ht="14.15" customHeight="1">
      <c r="A23" s="138">
        <v>21</v>
      </c>
      <c r="B23" s="139" t="s">
        <v>155</v>
      </c>
      <c r="C23" s="139" t="str">
        <f>VLOOKUP(B23, '[2]Summary (from 2018 Autumn)'!$E$5:$F$136, 2, FALSE)</f>
        <v>中國當代文學</v>
      </c>
      <c r="D23" s="140">
        <v>2</v>
      </c>
      <c r="E23" s="140">
        <v>10</v>
      </c>
      <c r="F23" s="140" t="s">
        <v>247</v>
      </c>
      <c r="G23" s="141" t="s">
        <v>135</v>
      </c>
      <c r="H23" s="141"/>
      <c r="I23" s="142"/>
      <c r="J23" s="141" t="s">
        <v>135</v>
      </c>
      <c r="K23" s="141"/>
      <c r="L23" s="142"/>
      <c r="M23" s="141" t="s">
        <v>135</v>
      </c>
      <c r="N23" s="141"/>
      <c r="O23" s="142"/>
      <c r="P23" s="141" t="s">
        <v>135</v>
      </c>
      <c r="Q23" s="141"/>
      <c r="R23" s="142"/>
      <c r="S23" s="142"/>
      <c r="T23" s="142"/>
    </row>
    <row r="24" spans="1:20" ht="13" customHeight="1">
      <c r="A24" s="138">
        <v>22</v>
      </c>
      <c r="B24" s="139" t="s">
        <v>156</v>
      </c>
      <c r="C24" s="139" t="str">
        <f>VLOOKUP(B24, '[2]Summary (from 2018 Autumn)'!$E$5:$F$136, 2, FALSE)</f>
        <v>中國現當代散文選讀及創作</v>
      </c>
      <c r="D24" s="140">
        <v>2</v>
      </c>
      <c r="E24" s="140">
        <v>10</v>
      </c>
      <c r="F24" s="140" t="s">
        <v>247</v>
      </c>
      <c r="G24" s="141" t="s">
        <v>135</v>
      </c>
      <c r="H24" s="141"/>
      <c r="I24" s="142"/>
      <c r="J24" s="141" t="s">
        <v>135</v>
      </c>
      <c r="K24" s="141"/>
      <c r="L24" s="142"/>
      <c r="M24" s="141" t="s">
        <v>135</v>
      </c>
      <c r="N24" s="141"/>
      <c r="O24" s="142"/>
      <c r="P24" s="141" t="s">
        <v>135</v>
      </c>
      <c r="Q24" s="141"/>
      <c r="R24" s="142"/>
      <c r="S24" s="142"/>
      <c r="T24" s="142"/>
    </row>
    <row r="25" spans="1:20" ht="14.15" customHeight="1">
      <c r="A25" s="138">
        <v>23</v>
      </c>
      <c r="B25" s="139" t="s">
        <v>157</v>
      </c>
      <c r="C25" s="139" t="str">
        <f>VLOOKUP(B25, '[2]Summary (from 2018 Autumn)'!$E$5:$F$136, 2, FALSE)</f>
        <v>中國古典小說</v>
      </c>
      <c r="D25" s="140">
        <v>2</v>
      </c>
      <c r="E25" s="140">
        <v>10</v>
      </c>
      <c r="F25" s="140" t="s">
        <v>247</v>
      </c>
      <c r="G25" s="141" t="s">
        <v>135</v>
      </c>
      <c r="H25" s="141"/>
      <c r="I25" s="142"/>
      <c r="J25" s="141" t="s">
        <v>135</v>
      </c>
      <c r="K25" s="141"/>
      <c r="L25" s="142"/>
      <c r="M25" s="141" t="s">
        <v>135</v>
      </c>
      <c r="N25" s="141"/>
      <c r="O25" s="142"/>
      <c r="P25" s="141" t="s">
        <v>135</v>
      </c>
      <c r="Q25" s="141"/>
      <c r="R25" s="142"/>
      <c r="S25" s="142"/>
      <c r="T25" s="142"/>
    </row>
    <row r="26" spans="1:20" ht="13" customHeight="1">
      <c r="A26" s="138">
        <v>24</v>
      </c>
      <c r="B26" s="139" t="s">
        <v>158</v>
      </c>
      <c r="C26" s="139" t="str">
        <f>VLOOKUP(B26, '[2]Summary (from 2018 Autumn)'!$E$5:$F$136, 2, FALSE)</f>
        <v>中國文學批評</v>
      </c>
      <c r="D26" s="140">
        <v>2</v>
      </c>
      <c r="E26" s="140">
        <v>10</v>
      </c>
      <c r="F26" s="140" t="s">
        <v>247</v>
      </c>
      <c r="G26" s="141" t="s">
        <v>135</v>
      </c>
      <c r="H26" s="141"/>
      <c r="I26" s="142"/>
      <c r="J26" s="142"/>
      <c r="K26" s="142"/>
      <c r="L26" s="142"/>
      <c r="M26" s="141" t="s">
        <v>135</v>
      </c>
      <c r="N26" s="141"/>
      <c r="O26" s="142"/>
      <c r="P26" s="142"/>
      <c r="Q26" s="142"/>
      <c r="R26" s="142"/>
      <c r="S26" s="142"/>
      <c r="T26" s="142"/>
    </row>
    <row r="27" spans="1:20" ht="14.15" customHeight="1">
      <c r="A27" s="138">
        <v>25</v>
      </c>
      <c r="B27" s="139" t="s">
        <v>159</v>
      </c>
      <c r="C27" s="139" t="str">
        <f>VLOOKUP(B27, '[2]Summary (from 2018 Autumn)'!$E$5:$F$136, 2, FALSE)</f>
        <v>中西比較文學</v>
      </c>
      <c r="D27" s="140">
        <v>2</v>
      </c>
      <c r="E27" s="140">
        <v>10</v>
      </c>
      <c r="F27" s="140" t="s">
        <v>247</v>
      </c>
      <c r="G27" s="141" t="s">
        <v>135</v>
      </c>
      <c r="H27" s="141"/>
      <c r="I27" s="142"/>
      <c r="J27" s="141" t="s">
        <v>135</v>
      </c>
      <c r="K27" s="141"/>
      <c r="L27" s="142"/>
      <c r="M27" s="141" t="s">
        <v>135</v>
      </c>
      <c r="N27" s="141"/>
      <c r="O27" s="142"/>
      <c r="P27" s="141" t="s">
        <v>135</v>
      </c>
      <c r="Q27" s="141"/>
      <c r="R27" s="142"/>
      <c r="S27" s="142"/>
      <c r="T27" s="142"/>
    </row>
    <row r="28" spans="1:20" ht="13" customHeight="1">
      <c r="A28" s="138">
        <v>26</v>
      </c>
      <c r="B28" s="139" t="s">
        <v>160</v>
      </c>
      <c r="C28" s="139" t="str">
        <f>VLOOKUP(B28, '[2]Summary (from 2018 Autumn)'!$E$5:$F$136, 2, FALSE)</f>
        <v>史學方法</v>
      </c>
      <c r="D28" s="140">
        <v>2</v>
      </c>
      <c r="E28" s="140">
        <v>10</v>
      </c>
      <c r="F28" s="140" t="s">
        <v>247</v>
      </c>
      <c r="G28" s="142"/>
      <c r="H28" s="142"/>
      <c r="I28" s="142"/>
      <c r="J28" s="141" t="s">
        <v>135</v>
      </c>
      <c r="K28" s="141"/>
      <c r="L28" s="142"/>
      <c r="M28" s="142"/>
      <c r="N28" s="142"/>
      <c r="O28" s="142"/>
      <c r="P28" s="141" t="s">
        <v>135</v>
      </c>
      <c r="Q28" s="141"/>
      <c r="R28" s="142"/>
      <c r="S28" s="142"/>
      <c r="T28" s="142"/>
    </row>
    <row r="29" spans="1:20" ht="14.15" customHeight="1">
      <c r="A29" s="138">
        <v>27</v>
      </c>
      <c r="B29" s="139" t="s">
        <v>161</v>
      </c>
      <c r="C29" s="139" t="str">
        <f>VLOOKUP(B29, '[2]Summary (from 2018 Autumn)'!$E$5:$F$136, 2, FALSE)</f>
        <v>中國近代史（1840-1949）</v>
      </c>
      <c r="D29" s="140">
        <v>2</v>
      </c>
      <c r="E29" s="140">
        <v>10</v>
      </c>
      <c r="F29" s="140" t="s">
        <v>246</v>
      </c>
      <c r="G29" s="142"/>
      <c r="H29" s="142"/>
      <c r="I29" s="142"/>
      <c r="J29" s="142"/>
      <c r="K29" s="142"/>
      <c r="L29" s="141" t="s">
        <v>135</v>
      </c>
      <c r="M29" s="142"/>
      <c r="N29" s="142"/>
      <c r="O29" s="142"/>
      <c r="P29" s="142"/>
      <c r="Q29" s="142"/>
      <c r="R29" s="141" t="s">
        <v>135</v>
      </c>
      <c r="S29" s="142"/>
      <c r="T29" s="142"/>
    </row>
    <row r="30" spans="1:20" ht="13" customHeight="1">
      <c r="A30" s="138">
        <v>28</v>
      </c>
      <c r="B30" s="139" t="s">
        <v>162</v>
      </c>
      <c r="C30" s="139" t="str">
        <f>VLOOKUP(B30, '[2]Summary (from 2018 Autumn)'!$E$5:$F$136, 2, FALSE)</f>
        <v>宋元明清社會經濟史</v>
      </c>
      <c r="D30" s="140">
        <v>2</v>
      </c>
      <c r="E30" s="140">
        <v>10</v>
      </c>
      <c r="F30" s="140" t="s">
        <v>247</v>
      </c>
      <c r="G30" s="141" t="s">
        <v>135</v>
      </c>
      <c r="H30" s="141"/>
      <c r="I30" s="142"/>
      <c r="J30" s="142"/>
      <c r="K30" s="142"/>
      <c r="L30" s="141" t="s">
        <v>135</v>
      </c>
      <c r="M30" s="142"/>
      <c r="N30" s="142"/>
      <c r="O30" s="142"/>
      <c r="P30" s="141" t="s">
        <v>135</v>
      </c>
      <c r="Q30" s="141"/>
      <c r="R30" s="142"/>
      <c r="S30" s="142"/>
      <c r="T30" s="142"/>
    </row>
    <row r="31" spans="1:20" ht="14.15" customHeight="1">
      <c r="A31" s="138">
        <v>29</v>
      </c>
      <c r="B31" s="139" t="s">
        <v>163</v>
      </c>
      <c r="C31" s="139" t="str">
        <f>VLOOKUP(B31, '[2]Summary (from 2018 Autumn)'!$E$5:$F$136, 2, FALSE)</f>
        <v>中國宋元明哲學</v>
      </c>
      <c r="D31" s="140">
        <v>2</v>
      </c>
      <c r="E31" s="140">
        <v>10</v>
      </c>
      <c r="F31" s="140" t="s">
        <v>247</v>
      </c>
      <c r="G31" s="142"/>
      <c r="H31" s="142"/>
      <c r="I31" s="141" t="s">
        <v>135</v>
      </c>
      <c r="J31" s="142"/>
      <c r="K31" s="142"/>
      <c r="L31" s="142"/>
      <c r="M31" s="142"/>
      <c r="N31" s="142"/>
      <c r="O31" s="141" t="s">
        <v>135</v>
      </c>
      <c r="P31" s="142"/>
      <c r="Q31" s="142"/>
      <c r="R31" s="142"/>
      <c r="S31" s="142"/>
      <c r="T31" s="142"/>
    </row>
    <row r="32" spans="1:20" ht="13" customHeight="1">
      <c r="A32" s="138">
        <v>30</v>
      </c>
      <c r="B32" s="139" t="s">
        <v>164</v>
      </c>
      <c r="C32" s="139" t="str">
        <f>VLOOKUP(B32, '[2]Summary (from 2018 Autumn)'!$E$5:$F$136, 2, FALSE)</f>
        <v>明末以來中國思想史</v>
      </c>
      <c r="D32" s="140">
        <v>2</v>
      </c>
      <c r="E32" s="140">
        <v>10</v>
      </c>
      <c r="F32" s="140" t="s">
        <v>247</v>
      </c>
      <c r="G32" s="142"/>
      <c r="H32" s="142"/>
      <c r="I32" s="141" t="s">
        <v>135</v>
      </c>
      <c r="J32" s="142"/>
      <c r="K32" s="142"/>
      <c r="L32" s="142"/>
      <c r="M32" s="141" t="s">
        <v>135</v>
      </c>
      <c r="N32" s="141"/>
      <c r="O32" s="142"/>
      <c r="P32" s="142"/>
      <c r="Q32" s="142"/>
      <c r="R32" s="141" t="s">
        <v>135</v>
      </c>
      <c r="S32" s="142"/>
      <c r="T32" s="142"/>
    </row>
    <row r="33" spans="1:20" ht="14.15" customHeight="1">
      <c r="A33" s="138">
        <v>31</v>
      </c>
      <c r="B33" s="139" t="s">
        <v>165</v>
      </c>
      <c r="C33" s="139" t="str">
        <f>VLOOKUP(B33, '[2]Summary (from 2018 Autumn)'!$E$5:$F$136, 2, FALSE)</f>
        <v>中國對外貿易與投資</v>
      </c>
      <c r="D33" s="140">
        <v>2</v>
      </c>
      <c r="E33" s="140">
        <v>10</v>
      </c>
      <c r="F33" s="140" t="s">
        <v>247</v>
      </c>
      <c r="G33" s="142"/>
      <c r="H33" s="142"/>
      <c r="I33" s="141" t="s">
        <v>135</v>
      </c>
      <c r="J33" s="142"/>
      <c r="K33" s="142"/>
      <c r="L33" s="142"/>
      <c r="M33" s="141" t="s">
        <v>135</v>
      </c>
      <c r="N33" s="141"/>
      <c r="O33" s="142"/>
      <c r="P33" s="142"/>
      <c r="Q33" s="142"/>
      <c r="R33" s="141" t="s">
        <v>135</v>
      </c>
      <c r="S33" s="142"/>
      <c r="T33" s="142"/>
    </row>
    <row r="34" spans="1:20" ht="13" customHeight="1">
      <c r="A34" s="138">
        <v>32</v>
      </c>
      <c r="B34" s="139" t="s">
        <v>166</v>
      </c>
      <c r="C34" s="139" t="str">
        <f>VLOOKUP(B34, '[2]Summary (from 2018 Autumn)'!$E$5:$F$136, 2, FALSE)</f>
        <v>中國當代史</v>
      </c>
      <c r="D34" s="140">
        <v>2</v>
      </c>
      <c r="E34" s="140">
        <v>10</v>
      </c>
      <c r="F34" s="140" t="s">
        <v>247</v>
      </c>
      <c r="G34" s="141" t="s">
        <v>135</v>
      </c>
      <c r="H34" s="141"/>
      <c r="I34" s="142"/>
      <c r="J34" s="142"/>
      <c r="K34" s="142"/>
      <c r="L34" s="141" t="s">
        <v>135</v>
      </c>
      <c r="M34" s="142"/>
      <c r="N34" s="142"/>
      <c r="O34" s="142"/>
      <c r="P34" s="141" t="s">
        <v>135</v>
      </c>
      <c r="Q34" s="141"/>
      <c r="R34" s="142"/>
      <c r="S34" s="142"/>
      <c r="T34" s="142"/>
    </row>
    <row r="35" spans="1:20" ht="14.15" customHeight="1">
      <c r="A35" s="138">
        <v>33</v>
      </c>
      <c r="B35" s="139" t="s">
        <v>167</v>
      </c>
      <c r="C35" s="139" t="str">
        <f>VLOOKUP(B35, '[2]Summary (from 2018 Autumn)'!$E$5:$F$136, 2, FALSE)</f>
        <v>當代中國經濟發展</v>
      </c>
      <c r="D35" s="140">
        <v>2</v>
      </c>
      <c r="E35" s="140">
        <v>10</v>
      </c>
      <c r="F35" s="140" t="s">
        <v>247</v>
      </c>
      <c r="G35" s="141" t="s">
        <v>135</v>
      </c>
      <c r="H35" s="141"/>
      <c r="I35" s="142"/>
      <c r="J35" s="142"/>
      <c r="K35" s="142"/>
      <c r="L35" s="141" t="s">
        <v>135</v>
      </c>
      <c r="M35" s="142"/>
      <c r="N35" s="142"/>
      <c r="O35" s="142"/>
      <c r="P35" s="141" t="s">
        <v>135</v>
      </c>
      <c r="Q35" s="141"/>
      <c r="R35" s="142"/>
      <c r="S35" s="142"/>
      <c r="T35" s="142"/>
    </row>
    <row r="36" spans="1:20" ht="13" customHeight="1">
      <c r="A36" s="138">
        <v>34</v>
      </c>
      <c r="B36" s="139" t="s">
        <v>168</v>
      </c>
      <c r="C36" s="139" t="str">
        <f>VLOOKUP(B36, '[2]Summary (from 2018 Autumn)'!$E$5:$F$136, 2, FALSE)</f>
        <v>Hong Kong Economy</v>
      </c>
      <c r="D36" s="140">
        <v>2</v>
      </c>
      <c r="E36" s="140">
        <v>10</v>
      </c>
      <c r="F36" s="140" t="s">
        <v>246</v>
      </c>
      <c r="G36" s="142"/>
      <c r="H36" s="142"/>
      <c r="I36" s="141" t="s">
        <v>135</v>
      </c>
      <c r="J36" s="142"/>
      <c r="K36" s="142"/>
      <c r="L36" s="141" t="s">
        <v>135</v>
      </c>
      <c r="M36" s="142"/>
      <c r="N36" s="142"/>
      <c r="O36" s="141" t="s">
        <v>135</v>
      </c>
      <c r="P36" s="142"/>
      <c r="Q36" s="142"/>
      <c r="R36" s="141" t="s">
        <v>135</v>
      </c>
      <c r="S36" s="142"/>
      <c r="T36" s="142"/>
    </row>
    <row r="37" spans="1:20" ht="14.15" customHeight="1">
      <c r="A37" s="138">
        <v>35</v>
      </c>
      <c r="B37" s="139" t="s">
        <v>169</v>
      </c>
      <c r="C37" s="139" t="str">
        <f>VLOOKUP(B37, '[2]Summary (from 2018 Autumn)'!$E$5:$F$136, 2, FALSE)</f>
        <v>Introduction to Microeconomics</v>
      </c>
      <c r="D37" s="140">
        <v>1</v>
      </c>
      <c r="E37" s="140">
        <v>5</v>
      </c>
      <c r="F37" s="140" t="s">
        <v>247</v>
      </c>
      <c r="G37" s="141" t="s">
        <v>135</v>
      </c>
      <c r="H37" s="141"/>
      <c r="I37" s="142"/>
      <c r="J37" s="141" t="s">
        <v>135</v>
      </c>
      <c r="K37" s="141"/>
      <c r="L37" s="142"/>
      <c r="M37" s="141" t="s">
        <v>135</v>
      </c>
      <c r="N37" s="141"/>
      <c r="O37" s="142"/>
      <c r="P37" s="141" t="s">
        <v>135</v>
      </c>
      <c r="Q37" s="141"/>
      <c r="R37" s="142"/>
      <c r="S37" s="141" t="s">
        <v>135</v>
      </c>
      <c r="T37" s="141"/>
    </row>
    <row r="38" spans="1:20" ht="13" customHeight="1">
      <c r="A38" s="138">
        <v>36</v>
      </c>
      <c r="B38" s="139" t="s">
        <v>170</v>
      </c>
      <c r="C38" s="139" t="str">
        <f>VLOOKUP(B38, '[2]Summary (from 2018 Autumn)'!$E$5:$F$136, 2, FALSE)</f>
        <v>微觀經濟學導論</v>
      </c>
      <c r="D38" s="140">
        <v>1</v>
      </c>
      <c r="E38" s="140">
        <v>5</v>
      </c>
      <c r="F38" s="140" t="s">
        <v>246</v>
      </c>
      <c r="G38" s="142"/>
      <c r="H38" s="142"/>
      <c r="I38" s="141" t="s">
        <v>135</v>
      </c>
      <c r="J38" s="142"/>
      <c r="K38" s="142"/>
      <c r="L38" s="141" t="s">
        <v>135</v>
      </c>
      <c r="M38" s="142"/>
      <c r="N38" s="142"/>
      <c r="O38" s="141" t="s">
        <v>135</v>
      </c>
      <c r="P38" s="142"/>
      <c r="Q38" s="142"/>
      <c r="R38" s="141" t="s">
        <v>135</v>
      </c>
      <c r="S38" s="142"/>
      <c r="T38" s="142"/>
    </row>
    <row r="39" spans="1:20" ht="14.15" customHeight="1">
      <c r="A39" s="138">
        <v>37</v>
      </c>
      <c r="B39" s="139" t="s">
        <v>171</v>
      </c>
      <c r="C39" s="139" t="str">
        <f>VLOOKUP(B39, '[2]Summary (from 2018 Autumn)'!$E$5:$F$136, 2, FALSE)</f>
        <v>Introduction to Macroeconomics</v>
      </c>
      <c r="D39" s="140">
        <v>1</v>
      </c>
      <c r="E39" s="140">
        <v>5</v>
      </c>
      <c r="F39" s="140" t="s">
        <v>246</v>
      </c>
      <c r="G39" s="142"/>
      <c r="H39" s="142"/>
      <c r="I39" s="141" t="s">
        <v>135</v>
      </c>
      <c r="J39" s="142"/>
      <c r="K39" s="142"/>
      <c r="L39" s="141" t="s">
        <v>135</v>
      </c>
      <c r="M39" s="142"/>
      <c r="N39" s="142"/>
      <c r="O39" s="141" t="s">
        <v>135</v>
      </c>
      <c r="P39" s="142"/>
      <c r="Q39" s="142"/>
      <c r="R39" s="141" t="s">
        <v>135</v>
      </c>
      <c r="S39" s="142"/>
      <c r="T39" s="142"/>
    </row>
    <row r="40" spans="1:20" ht="13" customHeight="1">
      <c r="A40" s="138">
        <v>38</v>
      </c>
      <c r="B40" s="139" t="s">
        <v>172</v>
      </c>
      <c r="C40" s="139" t="str">
        <f>VLOOKUP(B40, '[2]Summary (from 2018 Autumn)'!$E$5:$F$136, 2, FALSE)</f>
        <v>宏觀經濟學導論</v>
      </c>
      <c r="D40" s="140">
        <v>1</v>
      </c>
      <c r="E40" s="140">
        <v>5</v>
      </c>
      <c r="F40" s="140" t="s">
        <v>247</v>
      </c>
      <c r="G40" s="141" t="s">
        <v>135</v>
      </c>
      <c r="H40" s="141"/>
      <c r="I40" s="142"/>
      <c r="J40" s="141" t="s">
        <v>135</v>
      </c>
      <c r="K40" s="141"/>
      <c r="L40" s="142"/>
      <c r="M40" s="141" t="s">
        <v>135</v>
      </c>
      <c r="N40" s="141"/>
      <c r="O40" s="142"/>
      <c r="P40" s="141" t="s">
        <v>135</v>
      </c>
      <c r="Q40" s="141"/>
      <c r="R40" s="142"/>
      <c r="S40" s="141" t="s">
        <v>135</v>
      </c>
      <c r="T40" s="141"/>
    </row>
    <row r="41" spans="1:20" ht="14.15" customHeight="1">
      <c r="A41" s="138">
        <v>39</v>
      </c>
      <c r="B41" s="139" t="s">
        <v>173</v>
      </c>
      <c r="C41" s="139" t="str">
        <f>VLOOKUP(B41, '[2]Summary (from 2018 Autumn)'!$E$5:$F$136, 2, FALSE)</f>
        <v>Money and Banking</v>
      </c>
      <c r="D41" s="140">
        <v>2</v>
      </c>
      <c r="E41" s="140">
        <v>10</v>
      </c>
      <c r="F41" s="140" t="s">
        <v>246</v>
      </c>
      <c r="G41" s="142"/>
      <c r="H41" s="142"/>
      <c r="I41" s="142"/>
      <c r="J41" s="141" t="s">
        <v>135</v>
      </c>
      <c r="K41" s="141"/>
      <c r="L41" s="142"/>
      <c r="M41" s="142"/>
      <c r="N41" s="142"/>
      <c r="O41" s="141" t="s">
        <v>135</v>
      </c>
      <c r="P41" s="142"/>
      <c r="Q41" s="142"/>
      <c r="R41" s="142"/>
      <c r="S41" s="142"/>
      <c r="T41" s="142"/>
    </row>
    <row r="42" spans="1:20" ht="13" customHeight="1">
      <c r="A42" s="138">
        <v>40</v>
      </c>
      <c r="B42" s="139" t="s">
        <v>174</v>
      </c>
      <c r="C42" s="139" t="str">
        <f>VLOOKUP(B42, '[2]Summary (from 2018 Autumn)'!$E$5:$F$136, 2, FALSE)</f>
        <v>Intermediate Microeconomics</v>
      </c>
      <c r="D42" s="140">
        <v>1</v>
      </c>
      <c r="E42" s="140">
        <v>5</v>
      </c>
      <c r="F42" s="140" t="s">
        <v>247</v>
      </c>
      <c r="G42" s="141" t="s">
        <v>135</v>
      </c>
      <c r="H42" s="141"/>
      <c r="I42" s="142"/>
      <c r="J42" s="141" t="s">
        <v>135</v>
      </c>
      <c r="K42" s="141"/>
      <c r="L42" s="142"/>
      <c r="M42" s="141" t="s">
        <v>135</v>
      </c>
      <c r="N42" s="141"/>
      <c r="O42" s="142"/>
      <c r="P42" s="141" t="s">
        <v>135</v>
      </c>
      <c r="Q42" s="141"/>
      <c r="R42" s="142"/>
      <c r="S42" s="141" t="s">
        <v>135</v>
      </c>
      <c r="T42" s="141"/>
    </row>
    <row r="43" spans="1:20" ht="14.15" customHeight="1">
      <c r="A43" s="138">
        <v>41</v>
      </c>
      <c r="B43" s="139" t="s">
        <v>175</v>
      </c>
      <c r="C43" s="139" t="str">
        <f>VLOOKUP(B43, '[2]Summary (from 2018 Autumn)'!$E$5:$F$136, 2, FALSE)</f>
        <v>Intermediate Macroeconomics</v>
      </c>
      <c r="D43" s="140">
        <v>1</v>
      </c>
      <c r="E43" s="140">
        <v>5</v>
      </c>
      <c r="F43" s="140" t="s">
        <v>246</v>
      </c>
      <c r="G43" s="142"/>
      <c r="H43" s="142"/>
      <c r="I43" s="141" t="s">
        <v>135</v>
      </c>
      <c r="J43" s="142"/>
      <c r="K43" s="142"/>
      <c r="L43" s="141" t="s">
        <v>135</v>
      </c>
      <c r="M43" s="142"/>
      <c r="N43" s="142"/>
      <c r="O43" s="141" t="s">
        <v>135</v>
      </c>
      <c r="P43" s="142"/>
      <c r="Q43" s="142"/>
      <c r="R43" s="141" t="s">
        <v>135</v>
      </c>
      <c r="S43" s="142"/>
      <c r="T43" s="142"/>
    </row>
    <row r="44" spans="1:20" ht="13" customHeight="1">
      <c r="A44" s="138">
        <v>42</v>
      </c>
      <c r="B44" s="139" t="s">
        <v>176</v>
      </c>
      <c r="C44" s="139" t="str">
        <f>VLOOKUP(B44, '[2]Summary (from 2018 Autumn)'!$E$5:$F$136, 2, FALSE)</f>
        <v>Introductory Econometrics</v>
      </c>
      <c r="D44" s="140">
        <v>1</v>
      </c>
      <c r="E44" s="140">
        <v>5</v>
      </c>
      <c r="F44" s="140" t="s">
        <v>247</v>
      </c>
      <c r="G44" s="141" t="s">
        <v>135</v>
      </c>
      <c r="H44" s="141"/>
      <c r="I44" s="142"/>
      <c r="J44" s="142"/>
      <c r="K44" s="142"/>
      <c r="L44" s="141" t="s">
        <v>135</v>
      </c>
      <c r="M44" s="142"/>
      <c r="N44" s="142"/>
      <c r="O44" s="142"/>
      <c r="P44" s="141" t="s">
        <v>135</v>
      </c>
      <c r="Q44" s="141"/>
      <c r="R44" s="142"/>
      <c r="S44" s="142"/>
      <c r="T44" s="142"/>
    </row>
    <row r="45" spans="1:20" ht="14.15" customHeight="1">
      <c r="A45" s="138">
        <v>43</v>
      </c>
      <c r="B45" s="139" t="s">
        <v>177</v>
      </c>
      <c r="C45" s="139" t="str">
        <f>VLOOKUP(B45, '[2]Summary (from 2018 Autumn)'!$E$5:$F$136, 2, FALSE)</f>
        <v>Econometrics and Forecasting</v>
      </c>
      <c r="D45" s="140">
        <v>1</v>
      </c>
      <c r="E45" s="140">
        <v>5</v>
      </c>
      <c r="F45" s="140" t="s">
        <v>247</v>
      </c>
      <c r="G45" s="142"/>
      <c r="H45" s="142"/>
      <c r="I45" s="141" t="s">
        <v>135</v>
      </c>
      <c r="J45" s="142"/>
      <c r="K45" s="142"/>
      <c r="L45" s="142"/>
      <c r="M45" s="141" t="s">
        <v>135</v>
      </c>
      <c r="N45" s="141"/>
      <c r="O45" s="142"/>
      <c r="P45" s="142"/>
      <c r="Q45" s="142"/>
      <c r="R45" s="141" t="s">
        <v>135</v>
      </c>
      <c r="S45" s="142"/>
      <c r="T45" s="142"/>
    </row>
    <row r="46" spans="1:20" ht="13" customHeight="1">
      <c r="A46" s="138">
        <v>44</v>
      </c>
      <c r="B46" s="139" t="s">
        <v>178</v>
      </c>
      <c r="C46" s="139" t="str">
        <f>VLOOKUP(B46, '[2]Summary (from 2018 Autumn)'!$E$5:$F$136, 2, FALSE)</f>
        <v>International Finance</v>
      </c>
      <c r="D46" s="140">
        <v>1</v>
      </c>
      <c r="E46" s="140">
        <v>5</v>
      </c>
      <c r="F46" s="140" t="s">
        <v>247</v>
      </c>
      <c r="G46" s="142"/>
      <c r="H46" s="142"/>
      <c r="I46" s="141" t="s">
        <v>135</v>
      </c>
      <c r="J46" s="142"/>
      <c r="K46" s="142"/>
      <c r="L46" s="142"/>
      <c r="M46" s="141" t="s">
        <v>135</v>
      </c>
      <c r="N46" s="141"/>
      <c r="O46" s="142"/>
      <c r="P46" s="142"/>
      <c r="Q46" s="142"/>
      <c r="R46" s="141" t="s">
        <v>135</v>
      </c>
      <c r="S46" s="142"/>
      <c r="T46" s="142"/>
    </row>
    <row r="47" spans="1:20" ht="14.25" customHeight="1">
      <c r="A47" s="138">
        <v>45</v>
      </c>
      <c r="B47" s="139" t="s">
        <v>179</v>
      </c>
      <c r="C47" s="139" t="str">
        <f>VLOOKUP(B47, '[2]Summary (from 2018 Autumn)'!$E$5:$F$136, 2, FALSE)</f>
        <v>Theory of Public Finance</v>
      </c>
      <c r="D47" s="140">
        <v>1</v>
      </c>
      <c r="E47" s="140">
        <v>5</v>
      </c>
      <c r="F47" s="140" t="s">
        <v>247</v>
      </c>
      <c r="G47" s="142"/>
      <c r="H47" s="142"/>
      <c r="I47" s="141" t="s">
        <v>135</v>
      </c>
      <c r="J47" s="142"/>
      <c r="K47" s="142"/>
      <c r="L47" s="142"/>
      <c r="M47" s="141" t="s">
        <v>135</v>
      </c>
      <c r="N47" s="141"/>
      <c r="O47" s="142"/>
      <c r="P47" s="142"/>
      <c r="Q47" s="142"/>
      <c r="R47" s="141" t="s">
        <v>135</v>
      </c>
      <c r="S47" s="142"/>
      <c r="T47" s="142"/>
    </row>
    <row r="48" spans="1:20" ht="14.15" customHeight="1">
      <c r="A48" s="138">
        <v>46</v>
      </c>
      <c r="B48" s="139" t="s">
        <v>180</v>
      </c>
      <c r="C48" s="139" t="str">
        <f>VLOOKUP(B48, '[2]Summary (from 2018 Autumn)'!$E$5:$F$136, 2, FALSE)</f>
        <v>Economic Analysis of Public Policy</v>
      </c>
      <c r="D48" s="140">
        <v>1</v>
      </c>
      <c r="E48" s="140">
        <v>5</v>
      </c>
      <c r="F48" s="140" t="s">
        <v>246</v>
      </c>
      <c r="G48" s="142"/>
      <c r="H48" s="142"/>
      <c r="I48" s="142"/>
      <c r="J48" s="141" t="s">
        <v>135</v>
      </c>
      <c r="K48" s="141"/>
      <c r="L48" s="142"/>
      <c r="M48" s="142"/>
      <c r="N48" s="142"/>
      <c r="O48" s="141" t="s">
        <v>135</v>
      </c>
      <c r="P48" s="142"/>
      <c r="Q48" s="142"/>
      <c r="R48" s="142"/>
      <c r="S48" s="141" t="s">
        <v>135</v>
      </c>
      <c r="T48" s="141"/>
    </row>
    <row r="49" spans="1:20" ht="13" customHeight="1">
      <c r="A49" s="138">
        <v>47</v>
      </c>
      <c r="B49" s="139" t="s">
        <v>181</v>
      </c>
      <c r="C49" s="139" t="str">
        <f>VLOOKUP(B49, '[2]Summary (from 2018 Autumn)'!$E$5:$F$136, 2, FALSE)</f>
        <v>English Speaking and Listening Skills</v>
      </c>
      <c r="D49" s="140">
        <v>1</v>
      </c>
      <c r="E49" s="140">
        <v>5</v>
      </c>
      <c r="F49" s="140" t="s">
        <v>246</v>
      </c>
      <c r="G49" s="142"/>
      <c r="H49" s="142"/>
      <c r="I49" s="141" t="s">
        <v>135</v>
      </c>
      <c r="J49" s="142"/>
      <c r="K49" s="142"/>
      <c r="L49" s="141" t="s">
        <v>135</v>
      </c>
      <c r="M49" s="142"/>
      <c r="N49" s="142"/>
      <c r="O49" s="141" t="s">
        <v>135</v>
      </c>
      <c r="P49" s="142"/>
      <c r="Q49" s="142"/>
      <c r="R49" s="141" t="s">
        <v>135</v>
      </c>
      <c r="S49" s="142"/>
      <c r="T49" s="142"/>
    </row>
    <row r="50" spans="1:20" ht="14.15" customHeight="1">
      <c r="A50" s="138">
        <v>48</v>
      </c>
      <c r="B50" s="139" t="s">
        <v>182</v>
      </c>
      <c r="C50" s="139" t="str">
        <f>VLOOKUP(B50, '[2]Summary (from 2018 Autumn)'!$E$5:$F$136, 2, FALSE)</f>
        <v>University English Writing Skills</v>
      </c>
      <c r="D50" s="140">
        <v>1</v>
      </c>
      <c r="E50" s="140">
        <v>5</v>
      </c>
      <c r="F50" s="140" t="s">
        <v>246</v>
      </c>
      <c r="G50" s="141" t="s">
        <v>135</v>
      </c>
      <c r="H50" s="141"/>
      <c r="I50" s="141" t="s">
        <v>135</v>
      </c>
      <c r="J50" s="141" t="s">
        <v>135</v>
      </c>
      <c r="K50" s="141"/>
      <c r="L50" s="141" t="s">
        <v>135</v>
      </c>
      <c r="M50" s="141" t="s">
        <v>135</v>
      </c>
      <c r="N50" s="141"/>
      <c r="O50" s="141" t="s">
        <v>135</v>
      </c>
      <c r="P50" s="141" t="s">
        <v>135</v>
      </c>
      <c r="Q50" s="141"/>
      <c r="R50" s="141" t="s">
        <v>135</v>
      </c>
      <c r="S50" s="141" t="s">
        <v>135</v>
      </c>
      <c r="T50" s="141"/>
    </row>
    <row r="51" spans="1:20" ht="13" customHeight="1">
      <c r="A51" s="138">
        <v>49</v>
      </c>
      <c r="B51" s="139" t="s">
        <v>183</v>
      </c>
      <c r="C51" s="139" t="str">
        <f>VLOOKUP(B51, '[2]Summary (from 2018 Autumn)'!$E$5:$F$136, 2, FALSE)</f>
        <v>Presentation Skills</v>
      </c>
      <c r="D51" s="140">
        <v>1</v>
      </c>
      <c r="E51" s="140">
        <v>5</v>
      </c>
      <c r="F51" s="140" t="s">
        <v>246</v>
      </c>
      <c r="G51" s="141" t="s">
        <v>135</v>
      </c>
      <c r="H51" s="141"/>
      <c r="I51" s="141" t="s">
        <v>135</v>
      </c>
      <c r="J51" s="141" t="s">
        <v>135</v>
      </c>
      <c r="K51" s="141"/>
      <c r="L51" s="141" t="s">
        <v>135</v>
      </c>
      <c r="M51" s="141" t="s">
        <v>135</v>
      </c>
      <c r="N51" s="141"/>
      <c r="O51" s="141" t="s">
        <v>135</v>
      </c>
      <c r="P51" s="141" t="s">
        <v>135</v>
      </c>
      <c r="Q51" s="141"/>
      <c r="R51" s="141" t="s">
        <v>135</v>
      </c>
      <c r="S51" s="141" t="s">
        <v>135</v>
      </c>
      <c r="T51" s="141"/>
    </row>
    <row r="52" spans="1:20" ht="14.15" customHeight="1">
      <c r="A52" s="138">
        <v>50</v>
      </c>
      <c r="B52" s="139" t="s">
        <v>184</v>
      </c>
      <c r="C52" s="139" t="str">
        <f>VLOOKUP(B52, '[2]Summary (from 2018 Autumn)'!$E$5:$F$136, 2, FALSE)</f>
        <v>Introduction to English Fiction</v>
      </c>
      <c r="D52" s="140">
        <v>1</v>
      </c>
      <c r="E52" s="140">
        <v>5</v>
      </c>
      <c r="F52" s="140" t="s">
        <v>246</v>
      </c>
      <c r="G52" s="142"/>
      <c r="H52" s="142"/>
      <c r="I52" s="141" t="s">
        <v>135</v>
      </c>
      <c r="J52" s="142"/>
      <c r="K52" s="142"/>
      <c r="L52" s="141" t="s">
        <v>135</v>
      </c>
      <c r="M52" s="142"/>
      <c r="N52" s="142"/>
      <c r="O52" s="141" t="s">
        <v>135</v>
      </c>
      <c r="P52" s="142"/>
      <c r="Q52" s="142"/>
      <c r="R52" s="141" t="s">
        <v>135</v>
      </c>
      <c r="S52" s="142"/>
      <c r="T52" s="142"/>
    </row>
    <row r="53" spans="1:20" ht="13" customHeight="1">
      <c r="A53" s="138">
        <v>51</v>
      </c>
      <c r="B53" s="139" t="s">
        <v>185</v>
      </c>
      <c r="C53" s="139" t="str">
        <f>VLOOKUP(B53, '[2]Summary (from 2018 Autumn)'!$E$5:$F$136, 2, FALSE)</f>
        <v>Introduction to English Drama and Poetry</v>
      </c>
      <c r="D53" s="140">
        <v>1</v>
      </c>
      <c r="E53" s="140">
        <v>5</v>
      </c>
      <c r="F53" s="140" t="s">
        <v>247</v>
      </c>
      <c r="G53" s="141" t="s">
        <v>135</v>
      </c>
      <c r="H53" s="141"/>
      <c r="I53" s="142"/>
      <c r="J53" s="141" t="s">
        <v>135</v>
      </c>
      <c r="K53" s="141"/>
      <c r="L53" s="142"/>
      <c r="M53" s="141" t="s">
        <v>135</v>
      </c>
      <c r="N53" s="141"/>
      <c r="O53" s="142"/>
      <c r="P53" s="141" t="s">
        <v>135</v>
      </c>
      <c r="Q53" s="141"/>
      <c r="R53" s="142"/>
      <c r="S53" s="141" t="s">
        <v>135</v>
      </c>
      <c r="T53" s="141"/>
    </row>
    <row r="54" spans="1:20" ht="14.15" customHeight="1">
      <c r="A54" s="138">
        <v>52</v>
      </c>
      <c r="B54" s="139" t="s">
        <v>186</v>
      </c>
      <c r="C54" s="139" t="str">
        <f>VLOOKUP(B54, '[2]Summary (from 2018 Autumn)'!$E$5:$F$136, 2, FALSE)</f>
        <v>Analysing English Grammar</v>
      </c>
      <c r="D54" s="140">
        <v>2</v>
      </c>
      <c r="E54" s="140">
        <v>10</v>
      </c>
      <c r="F54" s="140" t="s">
        <v>246</v>
      </c>
      <c r="G54" s="142"/>
      <c r="H54" s="142"/>
      <c r="I54" s="141" t="s">
        <v>135</v>
      </c>
      <c r="J54" s="142"/>
      <c r="K54" s="142"/>
      <c r="L54" s="141" t="s">
        <v>135</v>
      </c>
      <c r="M54" s="142"/>
      <c r="N54" s="142"/>
      <c r="O54" s="141" t="s">
        <v>135</v>
      </c>
      <c r="P54" s="142"/>
      <c r="Q54" s="142"/>
      <c r="R54" s="141" t="s">
        <v>135</v>
      </c>
      <c r="S54" s="142"/>
      <c r="T54" s="142"/>
    </row>
    <row r="55" spans="1:20" ht="13" customHeight="1">
      <c r="A55" s="138">
        <v>53</v>
      </c>
      <c r="B55" s="139" t="s">
        <v>187</v>
      </c>
      <c r="C55" s="139" t="str">
        <f>VLOOKUP(B55, '[2]Summary (from 2018 Autumn)'!$E$5:$F$136, 2, FALSE)</f>
        <v>The Structure of Modern English</v>
      </c>
      <c r="D55" s="140">
        <v>2</v>
      </c>
      <c r="E55" s="140">
        <v>10</v>
      </c>
      <c r="F55" s="140" t="s">
        <v>246</v>
      </c>
      <c r="G55" s="143"/>
      <c r="H55" s="143"/>
      <c r="I55" s="141" t="s">
        <v>135</v>
      </c>
      <c r="J55" s="142"/>
      <c r="K55" s="142"/>
      <c r="L55" s="141" t="s">
        <v>135</v>
      </c>
      <c r="M55" s="142"/>
      <c r="N55" s="142"/>
      <c r="O55" s="141" t="s">
        <v>135</v>
      </c>
      <c r="P55" s="142"/>
      <c r="Q55" s="142"/>
      <c r="R55" s="141" t="s">
        <v>135</v>
      </c>
      <c r="S55" s="142"/>
      <c r="T55" s="142"/>
    </row>
    <row r="56" spans="1:20" ht="14.15" customHeight="1">
      <c r="A56" s="138">
        <v>54</v>
      </c>
      <c r="B56" s="139" t="s">
        <v>188</v>
      </c>
      <c r="C56" s="139" t="str">
        <f>VLOOKUP(B56, '[2]Summary (from 2018 Autumn)'!$E$5:$F$136, 2, FALSE)</f>
        <v>English Literature in the Modern World</v>
      </c>
      <c r="D56" s="140">
        <v>1</v>
      </c>
      <c r="E56" s="140">
        <v>5</v>
      </c>
      <c r="F56" s="140" t="s">
        <v>247</v>
      </c>
      <c r="G56" s="141" t="s">
        <v>135</v>
      </c>
      <c r="H56" s="141"/>
      <c r="I56" s="142"/>
      <c r="J56" s="142"/>
      <c r="K56" s="142"/>
      <c r="L56" s="141" t="s">
        <v>135</v>
      </c>
      <c r="M56" s="142"/>
      <c r="N56" s="142"/>
      <c r="O56" s="142"/>
      <c r="P56" s="141" t="s">
        <v>135</v>
      </c>
      <c r="Q56" s="141"/>
      <c r="R56" s="142"/>
      <c r="S56" s="142"/>
      <c r="T56" s="142"/>
    </row>
    <row r="57" spans="1:20" ht="13" customHeight="1">
      <c r="A57" s="138">
        <v>55</v>
      </c>
      <c r="B57" s="139" t="s">
        <v>189</v>
      </c>
      <c r="C57" s="139" t="str">
        <f>VLOOKUP(B57, '[2]Summary (from 2018 Autumn)'!$E$5:$F$136, 2, FALSE)</f>
        <v>Socio-cultural Issues in English Literature</v>
      </c>
      <c r="D57" s="140">
        <v>2</v>
      </c>
      <c r="E57" s="140">
        <v>10</v>
      </c>
      <c r="F57" s="140" t="s">
        <v>246</v>
      </c>
      <c r="G57" s="142"/>
      <c r="H57" s="142"/>
      <c r="I57" s="142"/>
      <c r="J57" s="141" t="s">
        <v>135</v>
      </c>
      <c r="K57" s="141"/>
      <c r="L57" s="142"/>
      <c r="M57" s="142"/>
      <c r="N57" s="142"/>
      <c r="O57" s="141" t="s">
        <v>135</v>
      </c>
      <c r="P57" s="142"/>
      <c r="Q57" s="142"/>
      <c r="R57" s="142"/>
      <c r="S57" s="142"/>
      <c r="T57" s="142"/>
    </row>
    <row r="58" spans="1:20" ht="14.15" customHeight="1">
      <c r="A58" s="138">
        <v>56</v>
      </c>
      <c r="B58" s="139" t="s">
        <v>190</v>
      </c>
      <c r="C58" s="139" t="str">
        <f>VLOOKUP(B58, '[2]Summary (from 2018 Autumn)'!$E$5:$F$136, 2, FALSE)</f>
        <v>Major Authors in English Literature</v>
      </c>
      <c r="D58" s="140">
        <v>2</v>
      </c>
      <c r="E58" s="140">
        <v>10</v>
      </c>
      <c r="F58" s="140" t="s">
        <v>247</v>
      </c>
      <c r="G58" s="142"/>
      <c r="H58" s="142"/>
      <c r="I58" s="141" t="s">
        <v>135</v>
      </c>
      <c r="J58" s="142"/>
      <c r="K58" s="142"/>
      <c r="L58" s="142"/>
      <c r="M58" s="141" t="s">
        <v>135</v>
      </c>
      <c r="N58" s="141"/>
      <c r="O58" s="142"/>
      <c r="P58" s="142"/>
      <c r="Q58" s="142"/>
      <c r="R58" s="141" t="s">
        <v>135</v>
      </c>
      <c r="S58" s="142"/>
      <c r="T58" s="142"/>
    </row>
    <row r="59" spans="1:20" ht="13" customHeight="1">
      <c r="A59" s="138">
        <v>57</v>
      </c>
      <c r="B59" s="139" t="s">
        <v>191</v>
      </c>
      <c r="C59" s="139" t="str">
        <f>VLOOKUP(B59, '[2]Summary (from 2018 Autumn)'!$E$5:$F$136, 2, FALSE)</f>
        <v>Critical Approaches to Literature</v>
      </c>
      <c r="D59" s="140">
        <v>2</v>
      </c>
      <c r="E59" s="140">
        <v>10</v>
      </c>
      <c r="F59" s="140" t="s">
        <v>247</v>
      </c>
      <c r="G59" s="141" t="s">
        <v>135</v>
      </c>
      <c r="H59" s="141"/>
      <c r="I59" s="142"/>
      <c r="J59" s="142"/>
      <c r="K59" s="142"/>
      <c r="L59" s="141" t="s">
        <v>135</v>
      </c>
      <c r="M59" s="142"/>
      <c r="N59" s="142"/>
      <c r="O59" s="142"/>
      <c r="P59" s="141" t="s">
        <v>135</v>
      </c>
      <c r="Q59" s="141"/>
      <c r="R59" s="142"/>
      <c r="S59" s="142"/>
      <c r="T59" s="142"/>
    </row>
    <row r="60" spans="1:20" ht="14.15" customHeight="1">
      <c r="A60" s="138">
        <v>58</v>
      </c>
      <c r="B60" s="139" t="s">
        <v>192</v>
      </c>
      <c r="C60" s="139" t="str">
        <f>VLOOKUP(B60, '[2]Summary (from 2018 Autumn)'!$E$5:$F$136, 2, FALSE)</f>
        <v>Chinese International Relations since 1949</v>
      </c>
      <c r="D60" s="140">
        <v>1</v>
      </c>
      <c r="E60" s="140">
        <v>5</v>
      </c>
      <c r="F60" s="140" t="s">
        <v>246</v>
      </c>
      <c r="G60" s="142"/>
      <c r="H60" s="142"/>
      <c r="I60" s="142"/>
      <c r="J60" s="141" t="s">
        <v>135</v>
      </c>
      <c r="K60" s="141"/>
      <c r="L60" s="142"/>
      <c r="M60" s="142"/>
      <c r="N60" s="142"/>
      <c r="O60" s="141" t="s">
        <v>135</v>
      </c>
      <c r="P60" s="142"/>
      <c r="Q60" s="142"/>
      <c r="R60" s="142"/>
      <c r="S60" s="141" t="s">
        <v>135</v>
      </c>
      <c r="T60" s="141"/>
    </row>
    <row r="61" spans="1:20" ht="13" customHeight="1">
      <c r="A61" s="138">
        <v>59</v>
      </c>
      <c r="B61" s="139" t="s">
        <v>193</v>
      </c>
      <c r="C61" s="139" t="str">
        <f>VLOOKUP(B61, '[2]Summary (from 2018 Autumn)'!$E$5:$F$136, 2, FALSE)</f>
        <v>Introduction to Semantics and Pragmatics</v>
      </c>
      <c r="D61" s="140">
        <v>2</v>
      </c>
      <c r="E61" s="140">
        <v>10</v>
      </c>
      <c r="F61" s="140" t="s">
        <v>246</v>
      </c>
      <c r="G61" s="142"/>
      <c r="H61" s="142"/>
      <c r="I61" s="141" t="s">
        <v>135</v>
      </c>
      <c r="J61" s="142"/>
      <c r="K61" s="142"/>
      <c r="L61" s="141" t="s">
        <v>135</v>
      </c>
      <c r="M61" s="142"/>
      <c r="N61" s="142"/>
      <c r="O61" s="141" t="s">
        <v>135</v>
      </c>
      <c r="P61" s="142"/>
      <c r="Q61" s="142"/>
      <c r="R61" s="141" t="s">
        <v>135</v>
      </c>
      <c r="S61" s="142"/>
      <c r="T61" s="142"/>
    </row>
    <row r="62" spans="1:20" ht="14.15" customHeight="1">
      <c r="A62" s="138">
        <v>60</v>
      </c>
      <c r="B62" s="139" t="s">
        <v>194</v>
      </c>
      <c r="C62" s="139" t="str">
        <f>VLOOKUP(B62, '[2]Summary (from 2018 Autumn)'!$E$5:$F$136, 2, FALSE)</f>
        <v>Language and Society in Hong Kong</v>
      </c>
      <c r="D62" s="140">
        <v>2</v>
      </c>
      <c r="E62" s="140">
        <v>10</v>
      </c>
      <c r="F62" s="140" t="s">
        <v>246</v>
      </c>
      <c r="G62" s="142"/>
      <c r="H62" s="142"/>
      <c r="I62" s="141" t="s">
        <v>135</v>
      </c>
      <c r="J62" s="142"/>
      <c r="K62" s="142"/>
      <c r="L62" s="141" t="s">
        <v>135</v>
      </c>
      <c r="M62" s="142"/>
      <c r="N62" s="142"/>
      <c r="O62" s="141" t="s">
        <v>135</v>
      </c>
      <c r="P62" s="142"/>
      <c r="Q62" s="142"/>
      <c r="R62" s="141" t="s">
        <v>135</v>
      </c>
      <c r="S62" s="142"/>
      <c r="T62" s="142"/>
    </row>
    <row r="63" spans="1:20" ht="13" customHeight="1">
      <c r="A63" s="138">
        <v>61</v>
      </c>
      <c r="B63" s="139" t="s">
        <v>195</v>
      </c>
      <c r="C63" s="139" t="str">
        <f>VLOOKUP(B63, '[2]Summary (from 2018 Autumn)'!$E$5:$F$136, 2, FALSE)</f>
        <v>Stylistics and Discourse Analysis</v>
      </c>
      <c r="D63" s="140">
        <v>2</v>
      </c>
      <c r="E63" s="140">
        <v>10</v>
      </c>
      <c r="F63" s="140" t="s">
        <v>246</v>
      </c>
      <c r="G63" s="142"/>
      <c r="H63" s="142"/>
      <c r="I63" s="141" t="s">
        <v>135</v>
      </c>
      <c r="J63" s="142"/>
      <c r="K63" s="142"/>
      <c r="L63" s="141" t="s">
        <v>135</v>
      </c>
      <c r="M63" s="142"/>
      <c r="N63" s="142"/>
      <c r="O63" s="141" t="s">
        <v>135</v>
      </c>
      <c r="P63" s="142"/>
      <c r="Q63" s="142"/>
      <c r="R63" s="141" t="s">
        <v>135</v>
      </c>
      <c r="S63" s="142"/>
      <c r="T63" s="142"/>
    </row>
    <row r="64" spans="1:20" ht="14.15" customHeight="1">
      <c r="A64" s="138">
        <v>62</v>
      </c>
      <c r="B64" s="139" t="s">
        <v>196</v>
      </c>
      <c r="C64" s="139" t="str">
        <f>VLOOKUP(B64, '[2]Summary (from 2018 Autumn)'!$E$5:$F$136, 2, FALSE)</f>
        <v>Hong Kong Criminal Justice System</v>
      </c>
      <c r="D64" s="140">
        <v>2</v>
      </c>
      <c r="E64" s="140">
        <v>10</v>
      </c>
      <c r="F64" s="140" t="s">
        <v>247</v>
      </c>
      <c r="G64" s="141" t="s">
        <v>135</v>
      </c>
      <c r="H64" s="141"/>
      <c r="I64" s="142"/>
      <c r="J64" s="141" t="s">
        <v>135</v>
      </c>
      <c r="K64" s="141"/>
      <c r="L64" s="142"/>
      <c r="M64" s="141" t="s">
        <v>135</v>
      </c>
      <c r="N64" s="141"/>
      <c r="O64" s="142"/>
      <c r="P64" s="141" t="s">
        <v>135</v>
      </c>
      <c r="Q64" s="141"/>
      <c r="R64" s="142"/>
      <c r="S64" s="142"/>
      <c r="T64" s="142"/>
    </row>
    <row r="65" spans="1:20" ht="13" customHeight="1">
      <c r="A65" s="138">
        <v>63</v>
      </c>
      <c r="B65" s="139" t="s">
        <v>197</v>
      </c>
      <c r="C65" s="139" t="str">
        <f>VLOOKUP(B65, '[2]Summary (from 2018 Autumn)'!$E$5:$F$136, 2, FALSE)</f>
        <v>Police and Society</v>
      </c>
      <c r="D65" s="140">
        <v>2</v>
      </c>
      <c r="E65" s="140">
        <v>10</v>
      </c>
      <c r="F65" s="140" t="s">
        <v>246</v>
      </c>
      <c r="G65" s="142"/>
      <c r="H65" s="142"/>
      <c r="I65" s="141" t="s">
        <v>135</v>
      </c>
      <c r="J65" s="142"/>
      <c r="K65" s="142"/>
      <c r="L65" s="141" t="s">
        <v>135</v>
      </c>
      <c r="M65" s="142"/>
      <c r="N65" s="142"/>
      <c r="O65" s="141" t="s">
        <v>135</v>
      </c>
      <c r="P65" s="142"/>
      <c r="Q65" s="142"/>
      <c r="R65" s="141" t="s">
        <v>135</v>
      </c>
      <c r="S65" s="142"/>
      <c r="T65" s="142"/>
    </row>
    <row r="66" spans="1:20" ht="14.15" customHeight="1">
      <c r="A66" s="138">
        <v>64</v>
      </c>
      <c r="B66" s="139" t="s">
        <v>198</v>
      </c>
      <c r="C66" s="139" t="str">
        <f>VLOOKUP(B66, '[2]Summary (from 2018 Autumn)'!$E$5:$F$136, 2, FALSE)</f>
        <v>Psychology for Law Enforcement</v>
      </c>
      <c r="D66" s="140">
        <v>2</v>
      </c>
      <c r="E66" s="140">
        <v>10</v>
      </c>
      <c r="F66" s="140" t="s">
        <v>247</v>
      </c>
      <c r="G66" s="141" t="s">
        <v>135</v>
      </c>
      <c r="H66" s="141"/>
      <c r="I66" s="142"/>
      <c r="J66" s="141" t="s">
        <v>135</v>
      </c>
      <c r="K66" s="141"/>
      <c r="L66" s="142"/>
      <c r="M66" s="141" t="s">
        <v>135</v>
      </c>
      <c r="N66" s="141"/>
      <c r="O66" s="142"/>
      <c r="P66" s="141" t="s">
        <v>135</v>
      </c>
      <c r="Q66" s="141"/>
      <c r="R66" s="142"/>
      <c r="S66" s="142"/>
      <c r="T66" s="142"/>
    </row>
    <row r="67" spans="1:20" ht="13" customHeight="1">
      <c r="A67" s="138">
        <v>65</v>
      </c>
      <c r="B67" s="139" t="s">
        <v>199</v>
      </c>
      <c r="C67" s="139" t="str">
        <f>VLOOKUP(B67, '[2]Summary (from 2018 Autumn)'!$E$5:$F$136, 2, FALSE)</f>
        <v>Security Practice and Management</v>
      </c>
      <c r="D67" s="140">
        <v>2</v>
      </c>
      <c r="E67" s="140">
        <v>10</v>
      </c>
      <c r="F67" s="140" t="s">
        <v>246</v>
      </c>
      <c r="G67" s="142"/>
      <c r="H67" s="142"/>
      <c r="I67" s="141" t="s">
        <v>135</v>
      </c>
      <c r="J67" s="142"/>
      <c r="K67" s="142"/>
      <c r="L67" s="141" t="s">
        <v>135</v>
      </c>
      <c r="M67" s="142"/>
      <c r="N67" s="142"/>
      <c r="O67" s="141" t="s">
        <v>135</v>
      </c>
      <c r="P67" s="142"/>
      <c r="Q67" s="142"/>
      <c r="R67" s="141" t="s">
        <v>135</v>
      </c>
      <c r="S67" s="142"/>
      <c r="T67" s="142"/>
    </row>
    <row r="68" spans="1:20" ht="14.15" customHeight="1">
      <c r="A68" s="138">
        <v>66</v>
      </c>
      <c r="B68" s="139" t="s">
        <v>200</v>
      </c>
      <c r="C68" s="139" t="str">
        <f>VLOOKUP(B68, '[2]Summary (from 2018 Autumn)'!$E$5:$F$136, 2, FALSE)</f>
        <v>Core Issues in Policing</v>
      </c>
      <c r="D68" s="140">
        <v>2</v>
      </c>
      <c r="E68" s="140">
        <v>10</v>
      </c>
      <c r="F68" s="140" t="s">
        <v>247</v>
      </c>
      <c r="G68" s="141" t="s">
        <v>135</v>
      </c>
      <c r="H68" s="141"/>
      <c r="I68" s="142"/>
      <c r="J68" s="141" t="s">
        <v>135</v>
      </c>
      <c r="K68" s="141"/>
      <c r="L68" s="142"/>
      <c r="M68" s="141" t="s">
        <v>135</v>
      </c>
      <c r="N68" s="141"/>
      <c r="O68" s="142"/>
      <c r="P68" s="141" t="s">
        <v>135</v>
      </c>
      <c r="Q68" s="141"/>
      <c r="R68" s="142"/>
      <c r="S68" s="142"/>
      <c r="T68" s="142"/>
    </row>
    <row r="69" spans="1:20" ht="13" customHeight="1">
      <c r="A69" s="138">
        <v>67</v>
      </c>
      <c r="B69" s="139" t="s">
        <v>201</v>
      </c>
      <c r="C69" s="139" t="str">
        <f>VLOOKUP(B69, '[2]Summary (from 2018 Autumn)'!$E$5:$F$136, 2, FALSE)</f>
        <v>Public Order Management</v>
      </c>
      <c r="D69" s="140">
        <v>1</v>
      </c>
      <c r="E69" s="140">
        <v>5</v>
      </c>
      <c r="F69" s="140" t="s">
        <v>247</v>
      </c>
      <c r="G69" s="142"/>
      <c r="H69" s="142"/>
      <c r="I69" s="141" t="s">
        <v>135</v>
      </c>
      <c r="J69" s="142"/>
      <c r="K69" s="142"/>
      <c r="L69" s="142"/>
      <c r="M69" s="141" t="s">
        <v>135</v>
      </c>
      <c r="N69" s="141"/>
      <c r="O69" s="142"/>
      <c r="P69" s="142"/>
      <c r="Q69" s="142"/>
      <c r="R69" s="141" t="s">
        <v>135</v>
      </c>
      <c r="S69" s="142"/>
      <c r="T69" s="142"/>
    </row>
    <row r="70" spans="1:20" ht="14.15" customHeight="1">
      <c r="A70" s="138">
        <v>68</v>
      </c>
      <c r="B70" s="139" t="s">
        <v>202</v>
      </c>
      <c r="C70" s="139" t="str">
        <f>VLOOKUP(B70, '[2]Summary (from 2018 Autumn)'!$E$5:$F$136, 2, FALSE)</f>
        <v>Law Enforcement and Policing in Chinese Societies</v>
      </c>
      <c r="D70" s="140">
        <v>1</v>
      </c>
      <c r="E70" s="140">
        <v>5</v>
      </c>
      <c r="F70" s="140" t="s">
        <v>247</v>
      </c>
      <c r="G70" s="141" t="s">
        <v>135</v>
      </c>
      <c r="H70" s="141"/>
      <c r="I70" s="142"/>
      <c r="J70" s="141" t="s">
        <v>135</v>
      </c>
      <c r="K70" s="141"/>
      <c r="L70" s="142"/>
      <c r="M70" s="141" t="s">
        <v>135</v>
      </c>
      <c r="N70" s="141"/>
      <c r="O70" s="142"/>
      <c r="P70" s="141" t="s">
        <v>135</v>
      </c>
      <c r="Q70" s="141"/>
      <c r="R70" s="142"/>
      <c r="S70" s="141" t="s">
        <v>135</v>
      </c>
      <c r="T70" s="141"/>
    </row>
    <row r="71" spans="1:20" ht="13" customHeight="1">
      <c r="A71" s="138">
        <v>69</v>
      </c>
      <c r="B71" s="139" t="s">
        <v>203</v>
      </c>
      <c r="C71" s="139" t="str">
        <f>VLOOKUP(B71, '[2]Summary (from 2018 Autumn)'!$E$5:$F$136, 2, FALSE)</f>
        <v>Research Methods in Law Enforcement and Security Studies</v>
      </c>
      <c r="D71" s="140">
        <v>2</v>
      </c>
      <c r="E71" s="140">
        <v>10</v>
      </c>
      <c r="F71" s="140" t="s">
        <v>247</v>
      </c>
      <c r="G71" s="141" t="s">
        <v>135</v>
      </c>
      <c r="H71" s="141"/>
      <c r="I71" s="142"/>
      <c r="J71" s="141" t="s">
        <v>135</v>
      </c>
      <c r="K71" s="141"/>
      <c r="L71" s="142"/>
      <c r="M71" s="141" t="s">
        <v>135</v>
      </c>
      <c r="N71" s="141"/>
      <c r="O71" s="142"/>
      <c r="P71" s="141" t="s">
        <v>135</v>
      </c>
      <c r="Q71" s="141"/>
      <c r="R71" s="142"/>
      <c r="S71" s="142"/>
      <c r="T71" s="142"/>
    </row>
    <row r="72" spans="1:20" ht="14.15" customHeight="1">
      <c r="A72" s="138">
        <v>70</v>
      </c>
      <c r="B72" s="139" t="s">
        <v>204</v>
      </c>
      <c r="C72" s="139" t="str">
        <f>VLOOKUP(B72, '[2]Summary (from 2018 Autumn)'!$E$5:$F$136, 2, FALSE)</f>
        <v>Major Issues in Criminology and Penology</v>
      </c>
      <c r="D72" s="140">
        <v>2</v>
      </c>
      <c r="E72" s="140">
        <v>10</v>
      </c>
      <c r="F72" s="140" t="s">
        <v>246</v>
      </c>
      <c r="G72" s="142"/>
      <c r="H72" s="142"/>
      <c r="I72" s="141" t="s">
        <v>135</v>
      </c>
      <c r="J72" s="142"/>
      <c r="K72" s="142"/>
      <c r="L72" s="141" t="s">
        <v>135</v>
      </c>
      <c r="M72" s="142"/>
      <c r="N72" s="142"/>
      <c r="O72" s="141" t="s">
        <v>135</v>
      </c>
      <c r="P72" s="142"/>
      <c r="Q72" s="142"/>
      <c r="R72" s="141" t="s">
        <v>135</v>
      </c>
      <c r="S72" s="142"/>
      <c r="T72" s="142"/>
    </row>
    <row r="73" spans="1:20" ht="13" customHeight="1">
      <c r="A73" s="138">
        <v>71</v>
      </c>
      <c r="B73" s="139" t="s">
        <v>205</v>
      </c>
      <c r="C73" s="139" t="str">
        <f>VLOOKUP(B73, '[2]Summary (from 2018 Autumn)'!$E$5:$F$136, 2, FALSE)</f>
        <v>Introduction to Political Science</v>
      </c>
      <c r="D73" s="140">
        <v>2</v>
      </c>
      <c r="E73" s="140">
        <v>10</v>
      </c>
      <c r="F73" s="140" t="s">
        <v>246</v>
      </c>
      <c r="G73" s="142"/>
      <c r="H73" s="142"/>
      <c r="I73" s="142"/>
      <c r="J73" s="141" t="s">
        <v>135</v>
      </c>
      <c r="K73" s="141"/>
      <c r="L73" s="142"/>
      <c r="M73" s="142"/>
      <c r="N73" s="142"/>
      <c r="O73" s="141" t="s">
        <v>135</v>
      </c>
      <c r="P73" s="142"/>
      <c r="Q73" s="142"/>
      <c r="R73" s="142"/>
      <c r="S73" s="142"/>
      <c r="T73" s="142"/>
    </row>
    <row r="74" spans="1:20" ht="14.15" customHeight="1">
      <c r="A74" s="138">
        <v>72</v>
      </c>
      <c r="B74" s="139" t="s">
        <v>206</v>
      </c>
      <c r="C74" s="139" t="str">
        <f>VLOOKUP(B74, '[2]Summary (from 2018 Autumn)'!$E$5:$F$136, 2, FALSE)</f>
        <v>政治學導論</v>
      </c>
      <c r="D74" s="140">
        <v>2</v>
      </c>
      <c r="E74" s="140">
        <v>10</v>
      </c>
      <c r="F74" s="140" t="s">
        <v>247</v>
      </c>
      <c r="G74" s="141" t="s">
        <v>135</v>
      </c>
      <c r="H74" s="141"/>
      <c r="I74" s="142"/>
      <c r="J74" s="142"/>
      <c r="K74" s="142"/>
      <c r="L74" s="141" t="s">
        <v>135</v>
      </c>
      <c r="M74" s="142"/>
      <c r="N74" s="142"/>
      <c r="O74" s="142"/>
      <c r="P74" s="141" t="s">
        <v>135</v>
      </c>
      <c r="Q74" s="141"/>
      <c r="R74" s="142"/>
      <c r="S74" s="142"/>
      <c r="T74" s="142"/>
    </row>
    <row r="75" spans="1:20" ht="13" customHeight="1">
      <c r="A75" s="138">
        <v>73</v>
      </c>
      <c r="B75" s="139" t="s">
        <v>207</v>
      </c>
      <c r="C75" s="139" t="str">
        <f>VLOOKUP(B75, '[2]Summary (from 2018 Autumn)'!$E$5:$F$136, 2, FALSE)</f>
        <v>Government and Politics of Hong Kong</v>
      </c>
      <c r="D75" s="140">
        <v>2</v>
      </c>
      <c r="E75" s="140">
        <v>10</v>
      </c>
      <c r="F75" s="140" t="s">
        <v>247</v>
      </c>
      <c r="G75" s="141" t="s">
        <v>135</v>
      </c>
      <c r="H75" s="141"/>
      <c r="I75" s="142"/>
      <c r="J75" s="142"/>
      <c r="K75" s="142"/>
      <c r="L75" s="141" t="s">
        <v>135</v>
      </c>
      <c r="M75" s="142"/>
      <c r="N75" s="142"/>
      <c r="O75" s="142"/>
      <c r="P75" s="141" t="s">
        <v>135</v>
      </c>
      <c r="Q75" s="141"/>
      <c r="R75" s="142"/>
      <c r="S75" s="142"/>
      <c r="T75" s="142"/>
    </row>
    <row r="76" spans="1:20" ht="14.15" customHeight="1">
      <c r="A76" s="138">
        <v>74</v>
      </c>
      <c r="B76" s="139" t="s">
        <v>208</v>
      </c>
      <c r="C76" s="139" t="str">
        <f>VLOOKUP(B76, '[2]Summary (from 2018 Autumn)'!$E$5:$F$136, 2, FALSE)</f>
        <v>香港政府及政治</v>
      </c>
      <c r="D76" s="140">
        <v>2</v>
      </c>
      <c r="E76" s="140">
        <v>10</v>
      </c>
      <c r="F76" s="140" t="s">
        <v>247</v>
      </c>
      <c r="G76" s="142"/>
      <c r="H76" s="142"/>
      <c r="I76" s="141" t="s">
        <v>135</v>
      </c>
      <c r="J76" s="142"/>
      <c r="K76" s="142"/>
      <c r="L76" s="142"/>
      <c r="M76" s="141" t="s">
        <v>135</v>
      </c>
      <c r="N76" s="141"/>
      <c r="O76" s="142"/>
      <c r="P76" s="142"/>
      <c r="Q76" s="142"/>
      <c r="R76" s="141" t="s">
        <v>135</v>
      </c>
      <c r="S76" s="142"/>
      <c r="T76" s="142"/>
    </row>
    <row r="77" spans="1:20" ht="13" customHeight="1">
      <c r="A77" s="138">
        <v>75</v>
      </c>
      <c r="B77" s="139" t="s">
        <v>209</v>
      </c>
      <c r="C77" s="139" t="str">
        <f>VLOOKUP(B77, '[2]Summary (from 2018 Autumn)'!$E$5:$F$136, 2, FALSE)</f>
        <v>Positive Psychology</v>
      </c>
      <c r="D77" s="140">
        <v>2</v>
      </c>
      <c r="E77" s="140">
        <v>10</v>
      </c>
      <c r="F77" s="140" t="s">
        <v>246</v>
      </c>
      <c r="G77" s="142"/>
      <c r="H77" s="142"/>
      <c r="I77" s="141" t="s">
        <v>135</v>
      </c>
      <c r="J77" s="142"/>
      <c r="K77" s="142"/>
      <c r="L77" s="141" t="s">
        <v>135</v>
      </c>
      <c r="M77" s="142"/>
      <c r="N77" s="142"/>
      <c r="O77" s="141" t="s">
        <v>135</v>
      </c>
      <c r="P77" s="142"/>
      <c r="Q77" s="142"/>
      <c r="R77" s="141" t="s">
        <v>135</v>
      </c>
      <c r="S77" s="142"/>
      <c r="T77" s="142"/>
    </row>
    <row r="78" spans="1:20" ht="14.15" customHeight="1">
      <c r="A78" s="138">
        <v>76</v>
      </c>
      <c r="B78" s="139" t="s">
        <v>210</v>
      </c>
      <c r="C78" s="139" t="str">
        <f>VLOOKUP(B78, '[2]Summary (from 2018 Autumn)'!$E$5:$F$136, 2, FALSE)</f>
        <v>Introduction to Psychology</v>
      </c>
      <c r="D78" s="140">
        <v>2</v>
      </c>
      <c r="E78" s="140">
        <v>10</v>
      </c>
      <c r="F78" s="140" t="s">
        <v>246</v>
      </c>
      <c r="G78" s="142"/>
      <c r="H78" s="142"/>
      <c r="I78" s="141" t="s">
        <v>135</v>
      </c>
      <c r="J78" s="142"/>
      <c r="K78" s="142"/>
      <c r="L78" s="141" t="s">
        <v>135</v>
      </c>
      <c r="M78" s="142"/>
      <c r="N78" s="142"/>
      <c r="O78" s="141" t="s">
        <v>135</v>
      </c>
      <c r="P78" s="142"/>
      <c r="Q78" s="142"/>
      <c r="R78" s="141" t="s">
        <v>135</v>
      </c>
      <c r="S78" s="142"/>
      <c r="T78" s="142"/>
    </row>
    <row r="79" spans="1:20" ht="13" customHeight="1">
      <c r="A79" s="138">
        <v>77</v>
      </c>
      <c r="B79" s="139" t="s">
        <v>211</v>
      </c>
      <c r="C79" s="139" t="str">
        <f>VLOOKUP(B79, '[2]Summary (from 2018 Autumn)'!$E$5:$F$136, 2, FALSE)</f>
        <v>Biological Psychology: Theories and Principles</v>
      </c>
      <c r="D79" s="140">
        <v>2</v>
      </c>
      <c r="E79" s="140">
        <v>10</v>
      </c>
      <c r="F79" s="140" t="s">
        <v>247</v>
      </c>
      <c r="G79" s="141" t="s">
        <v>135</v>
      </c>
      <c r="H79" s="141"/>
      <c r="I79" s="142"/>
      <c r="J79" s="141" t="s">
        <v>135</v>
      </c>
      <c r="K79" s="141"/>
      <c r="L79" s="142"/>
      <c r="M79" s="141" t="s">
        <v>135</v>
      </c>
      <c r="N79" s="141"/>
      <c r="O79" s="142"/>
      <c r="P79" s="141" t="s">
        <v>135</v>
      </c>
      <c r="Q79" s="141"/>
      <c r="R79" s="142"/>
      <c r="S79" s="142"/>
      <c r="T79" s="142"/>
    </row>
    <row r="80" spans="1:20" ht="14.15" customHeight="1">
      <c r="A80" s="138">
        <v>78</v>
      </c>
      <c r="B80" s="139" t="s">
        <v>212</v>
      </c>
      <c r="C80" s="139" t="str">
        <f>VLOOKUP(B80, '[2]Summary (from 2018 Autumn)'!$E$5:$F$136, 2, FALSE)</f>
        <v>Developmental Psychology</v>
      </c>
      <c r="D80" s="140">
        <v>2</v>
      </c>
      <c r="E80" s="140">
        <v>10</v>
      </c>
      <c r="F80" s="140" t="s">
        <v>246</v>
      </c>
      <c r="G80" s="142"/>
      <c r="H80" s="142"/>
      <c r="I80" s="141" t="s">
        <v>135</v>
      </c>
      <c r="J80" s="142"/>
      <c r="K80" s="142"/>
      <c r="L80" s="141" t="s">
        <v>135</v>
      </c>
      <c r="M80" s="142"/>
      <c r="N80" s="142"/>
      <c r="O80" s="141" t="s">
        <v>135</v>
      </c>
      <c r="P80" s="142"/>
      <c r="Q80" s="142"/>
      <c r="R80" s="141" t="s">
        <v>135</v>
      </c>
      <c r="S80" s="142"/>
      <c r="T80" s="142"/>
    </row>
    <row r="81" spans="1:20" ht="14.15" customHeight="1">
      <c r="A81" s="138">
        <v>79</v>
      </c>
      <c r="B81" s="139" t="s">
        <v>213</v>
      </c>
      <c r="C81" s="139" t="str">
        <f>VLOOKUP(B81, '[2]Summary (from 2018 Autumn)'!$E$5:$F$136, 2, FALSE)</f>
        <v>Introduction to Counselling Psychology</v>
      </c>
      <c r="D81" s="140">
        <v>1</v>
      </c>
      <c r="E81" s="140">
        <v>5</v>
      </c>
      <c r="F81" s="140" t="s">
        <v>247</v>
      </c>
      <c r="G81" s="142"/>
      <c r="H81" s="141" t="s">
        <v>135</v>
      </c>
      <c r="I81" s="141"/>
      <c r="J81" s="142"/>
      <c r="K81" s="141" t="s">
        <v>135</v>
      </c>
      <c r="L81" s="141"/>
      <c r="M81" s="142"/>
      <c r="N81" s="141" t="s">
        <v>135</v>
      </c>
      <c r="O81" s="141"/>
      <c r="P81" s="142"/>
      <c r="Q81" s="141" t="s">
        <v>135</v>
      </c>
      <c r="R81" s="141"/>
      <c r="S81" s="142"/>
      <c r="T81" s="141" t="s">
        <v>135</v>
      </c>
    </row>
    <row r="82" spans="1:20" ht="14.15" customHeight="1">
      <c r="A82" s="138">
        <v>80</v>
      </c>
      <c r="B82" s="139" t="s">
        <v>214</v>
      </c>
      <c r="C82" s="139" t="str">
        <f>VLOOKUP(B82, '[2]Summary (from 2018 Autumn)'!$E$5:$F$136, 2, FALSE)</f>
        <v>Introduction to Abnormal Psychology</v>
      </c>
      <c r="D82" s="140">
        <v>1</v>
      </c>
      <c r="E82" s="140">
        <v>5</v>
      </c>
      <c r="F82" s="140" t="s">
        <v>247</v>
      </c>
      <c r="G82" s="142"/>
      <c r="H82" s="141" t="s">
        <v>135</v>
      </c>
      <c r="I82" s="141"/>
      <c r="J82" s="142"/>
      <c r="K82" s="141" t="s">
        <v>135</v>
      </c>
      <c r="L82" s="141"/>
      <c r="M82" s="142"/>
      <c r="N82" s="141" t="s">
        <v>135</v>
      </c>
      <c r="O82" s="141"/>
      <c r="P82" s="142"/>
      <c r="Q82" s="141" t="s">
        <v>135</v>
      </c>
      <c r="R82" s="141"/>
      <c r="S82" s="142"/>
      <c r="T82" s="141" t="s">
        <v>135</v>
      </c>
    </row>
    <row r="83" spans="1:20" ht="13" customHeight="1">
      <c r="A83" s="138">
        <v>81</v>
      </c>
      <c r="B83" s="139" t="s">
        <v>215</v>
      </c>
      <c r="C83" s="139" t="str">
        <f>VLOOKUP(B83, '[2]Summary (from 2018 Autumn)'!$E$5:$F$136, 2, FALSE)</f>
        <v>History of Psychology</v>
      </c>
      <c r="D83" s="140">
        <v>2</v>
      </c>
      <c r="E83" s="140">
        <v>10</v>
      </c>
      <c r="F83" s="140" t="s">
        <v>247</v>
      </c>
      <c r="G83" s="141" t="s">
        <v>135</v>
      </c>
      <c r="H83" s="141"/>
      <c r="I83" s="142"/>
      <c r="J83" s="141" t="s">
        <v>135</v>
      </c>
      <c r="K83" s="141"/>
      <c r="L83" s="142"/>
      <c r="M83" s="141" t="s">
        <v>135</v>
      </c>
      <c r="N83" s="141"/>
      <c r="O83" s="142"/>
      <c r="P83" s="141" t="s">
        <v>135</v>
      </c>
      <c r="Q83" s="141"/>
      <c r="R83" s="142"/>
      <c r="S83" s="142"/>
      <c r="T83" s="142"/>
    </row>
    <row r="84" spans="1:20" ht="14.15" customHeight="1">
      <c r="A84" s="138">
        <v>82</v>
      </c>
      <c r="B84" s="139" t="s">
        <v>216</v>
      </c>
      <c r="C84" s="139" t="str">
        <f>VLOOKUP(B84, '[2]Summary (from 2018 Autumn)'!$E$5:$F$136, 2, FALSE)</f>
        <v>Theories of Personality Psychology</v>
      </c>
      <c r="D84" s="140">
        <v>2</v>
      </c>
      <c r="E84" s="140">
        <v>10</v>
      </c>
      <c r="F84" s="140" t="s">
        <v>246</v>
      </c>
      <c r="G84" s="142"/>
      <c r="H84" s="142"/>
      <c r="I84" s="141" t="s">
        <v>135</v>
      </c>
      <c r="J84" s="142"/>
      <c r="K84" s="142"/>
      <c r="L84" s="141" t="s">
        <v>135</v>
      </c>
      <c r="M84" s="142"/>
      <c r="N84" s="142"/>
      <c r="O84" s="141" t="s">
        <v>135</v>
      </c>
      <c r="P84" s="142"/>
      <c r="Q84" s="142"/>
      <c r="R84" s="141" t="s">
        <v>135</v>
      </c>
      <c r="S84" s="142"/>
      <c r="T84" s="142"/>
    </row>
    <row r="85" spans="1:20" ht="13" customHeight="1">
      <c r="A85" s="138">
        <v>83</v>
      </c>
      <c r="B85" s="139" t="s">
        <v>217</v>
      </c>
      <c r="C85" s="139" t="str">
        <f>VLOOKUP(B85, '[2]Summary (from 2018 Autumn)'!$E$5:$F$136, 2, FALSE)</f>
        <v>Cognitive Psychology: Theories and Applications</v>
      </c>
      <c r="D85" s="140">
        <v>2</v>
      </c>
      <c r="E85" s="140">
        <v>10</v>
      </c>
      <c r="F85" s="140" t="s">
        <v>246</v>
      </c>
      <c r="G85" s="142"/>
      <c r="H85" s="142"/>
      <c r="I85" s="141" t="s">
        <v>135</v>
      </c>
      <c r="J85" s="142"/>
      <c r="K85" s="142"/>
      <c r="L85" s="141" t="s">
        <v>135</v>
      </c>
      <c r="M85" s="142"/>
      <c r="N85" s="142"/>
      <c r="O85" s="141" t="s">
        <v>135</v>
      </c>
      <c r="P85" s="142"/>
      <c r="Q85" s="142"/>
      <c r="R85" s="141" t="s">
        <v>135</v>
      </c>
      <c r="S85" s="142"/>
      <c r="T85" s="142"/>
    </row>
    <row r="86" spans="1:20" ht="14.15" customHeight="1">
      <c r="A86" s="138">
        <v>84</v>
      </c>
      <c r="B86" s="139" t="s">
        <v>218</v>
      </c>
      <c r="C86" s="139" t="str">
        <f>VLOOKUP(B86, '[2]Summary (from 2018 Autumn)'!$E$5:$F$136, 2, FALSE)</f>
        <v>Social Psychology: Theories and Applications</v>
      </c>
      <c r="D86" s="140">
        <v>2</v>
      </c>
      <c r="E86" s="140">
        <v>20</v>
      </c>
      <c r="F86" s="140" t="s">
        <v>247</v>
      </c>
      <c r="G86" s="141" t="s">
        <v>135</v>
      </c>
      <c r="H86" s="141"/>
      <c r="I86" s="142"/>
      <c r="J86" s="141" t="s">
        <v>135</v>
      </c>
      <c r="K86" s="141"/>
      <c r="L86" s="142"/>
      <c r="M86" s="141" t="s">
        <v>135</v>
      </c>
      <c r="N86" s="141"/>
      <c r="O86" s="142"/>
      <c r="P86" s="141" t="s">
        <v>135</v>
      </c>
      <c r="Q86" s="141"/>
      <c r="R86" s="142"/>
      <c r="S86" s="142"/>
      <c r="T86" s="142"/>
    </row>
    <row r="87" spans="1:20" ht="13" customHeight="1">
      <c r="A87" s="138">
        <v>85</v>
      </c>
      <c r="B87" s="139" t="s">
        <v>219</v>
      </c>
      <c r="C87" s="139" t="str">
        <f>VLOOKUP(B87, '[2]Summary (from 2018 Autumn)'!$E$5:$F$136, 2, FALSE)</f>
        <v>普通話II</v>
      </c>
      <c r="D87" s="140">
        <v>2</v>
      </c>
      <c r="E87" s="140">
        <v>10</v>
      </c>
      <c r="F87" s="140" t="s">
        <v>246</v>
      </c>
      <c r="G87" s="142"/>
      <c r="H87" s="142"/>
      <c r="I87" s="141" t="s">
        <v>135</v>
      </c>
      <c r="J87" s="142"/>
      <c r="K87" s="142"/>
      <c r="L87" s="141" t="s">
        <v>135</v>
      </c>
      <c r="M87" s="142"/>
      <c r="N87" s="142"/>
      <c r="O87" s="141" t="s">
        <v>135</v>
      </c>
      <c r="P87" s="142"/>
      <c r="Q87" s="142"/>
      <c r="R87" s="141" t="s">
        <v>135</v>
      </c>
      <c r="S87" s="142"/>
      <c r="T87" s="142"/>
    </row>
    <row r="88" spans="1:20" ht="14.15" customHeight="1">
      <c r="A88" s="138">
        <v>86</v>
      </c>
      <c r="B88" s="139" t="s">
        <v>220</v>
      </c>
      <c r="C88" s="139" t="str">
        <f>VLOOKUP(B88, '[2]Summary (from 2018 Autumn)'!$E$5:$F$136, 2, FALSE)</f>
        <v>Introduction to Public Administration</v>
      </c>
      <c r="D88" s="140">
        <v>1</v>
      </c>
      <c r="E88" s="140">
        <v>5</v>
      </c>
      <c r="F88" s="140" t="s">
        <v>247</v>
      </c>
      <c r="G88" s="141" t="s">
        <v>135</v>
      </c>
      <c r="H88" s="141"/>
      <c r="I88" s="142"/>
      <c r="J88" s="141" t="s">
        <v>135</v>
      </c>
      <c r="K88" s="141"/>
      <c r="L88" s="142"/>
      <c r="M88" s="141" t="s">
        <v>135</v>
      </c>
      <c r="N88" s="141"/>
      <c r="O88" s="142"/>
      <c r="P88" s="141" t="s">
        <v>135</v>
      </c>
      <c r="Q88" s="141"/>
      <c r="R88" s="142"/>
      <c r="S88" s="141" t="s">
        <v>135</v>
      </c>
      <c r="T88" s="141"/>
    </row>
    <row r="89" spans="1:20" ht="13" customHeight="1">
      <c r="A89" s="138">
        <v>87</v>
      </c>
      <c r="B89" s="139" t="s">
        <v>221</v>
      </c>
      <c r="C89" s="139" t="str">
        <f>VLOOKUP(B89, '[2]Summary (from 2018 Autumn)'!$E$5:$F$136, 2, FALSE)</f>
        <v>Introduction to Public Policy</v>
      </c>
      <c r="D89" s="140">
        <v>1</v>
      </c>
      <c r="E89" s="140">
        <v>5</v>
      </c>
      <c r="F89" s="140" t="s">
        <v>246</v>
      </c>
      <c r="G89" s="142"/>
      <c r="H89" s="142"/>
      <c r="I89" s="141" t="s">
        <v>135</v>
      </c>
      <c r="J89" s="142"/>
      <c r="K89" s="142"/>
      <c r="L89" s="141" t="s">
        <v>135</v>
      </c>
      <c r="M89" s="142"/>
      <c r="N89" s="142"/>
      <c r="O89" s="141" t="s">
        <v>135</v>
      </c>
      <c r="P89" s="142"/>
      <c r="Q89" s="142"/>
      <c r="R89" s="141" t="s">
        <v>135</v>
      </c>
      <c r="S89" s="142"/>
      <c r="T89" s="142"/>
    </row>
    <row r="90" spans="1:20" ht="14.15" customHeight="1">
      <c r="A90" s="138">
        <v>88</v>
      </c>
      <c r="B90" s="139" t="s">
        <v>222</v>
      </c>
      <c r="C90" s="139" t="str">
        <f>VLOOKUP(B90, '[2]Summary (from 2018 Autumn)'!$E$5:$F$136, 2, FALSE)</f>
        <v>Public Sector Management in Hong Kong</v>
      </c>
      <c r="D90" s="140">
        <v>2</v>
      </c>
      <c r="E90" s="140">
        <v>10</v>
      </c>
      <c r="F90" s="140" t="s">
        <v>246</v>
      </c>
      <c r="G90" s="142"/>
      <c r="H90" s="142"/>
      <c r="I90" s="141" t="s">
        <v>135</v>
      </c>
      <c r="J90" s="142"/>
      <c r="K90" s="142"/>
      <c r="L90" s="141" t="s">
        <v>135</v>
      </c>
      <c r="M90" s="142"/>
      <c r="N90" s="142"/>
      <c r="O90" s="141" t="s">
        <v>135</v>
      </c>
      <c r="P90" s="142"/>
      <c r="Q90" s="142"/>
      <c r="R90" s="141" t="s">
        <v>135</v>
      </c>
      <c r="S90" s="142"/>
      <c r="T90" s="142"/>
    </row>
    <row r="91" spans="1:20" ht="13" customHeight="1">
      <c r="A91" s="138">
        <v>89</v>
      </c>
      <c r="B91" s="139" t="s">
        <v>223</v>
      </c>
      <c r="C91" s="139" t="str">
        <f>VLOOKUP(B91, '[2]Summary (from 2018 Autumn)'!$E$5:$F$136, 2, FALSE)</f>
        <v>Government and Business</v>
      </c>
      <c r="D91" s="140">
        <v>2</v>
      </c>
      <c r="E91" s="140">
        <v>10</v>
      </c>
      <c r="F91" s="140" t="s">
        <v>246</v>
      </c>
      <c r="G91" s="142"/>
      <c r="H91" s="142"/>
      <c r="I91" s="142"/>
      <c r="J91" s="141" t="s">
        <v>135</v>
      </c>
      <c r="K91" s="141"/>
      <c r="L91" s="142"/>
      <c r="M91" s="142"/>
      <c r="N91" s="142"/>
      <c r="O91" s="141" t="s">
        <v>135</v>
      </c>
      <c r="P91" s="142"/>
      <c r="Q91" s="142"/>
      <c r="R91" s="142"/>
      <c r="S91" s="142"/>
      <c r="T91" s="142"/>
    </row>
    <row r="92" spans="1:20" ht="14.15" customHeight="1">
      <c r="A92" s="138">
        <v>90</v>
      </c>
      <c r="B92" s="139" t="s">
        <v>224</v>
      </c>
      <c r="C92" s="139" t="str">
        <f>VLOOKUP(B92, '[2]Summary (from 2018 Autumn)'!$E$5:$F$136, 2, FALSE)</f>
        <v>Current Issues in Public Sector Management</v>
      </c>
      <c r="D92" s="140">
        <v>2</v>
      </c>
      <c r="E92" s="140">
        <v>10</v>
      </c>
      <c r="F92" s="140" t="s">
        <v>247</v>
      </c>
      <c r="G92" s="142"/>
      <c r="H92" s="142"/>
      <c r="I92" s="141" t="s">
        <v>135</v>
      </c>
      <c r="J92" s="142"/>
      <c r="K92" s="142"/>
      <c r="L92" s="142"/>
      <c r="M92" s="141" t="s">
        <v>135</v>
      </c>
      <c r="N92" s="141"/>
      <c r="O92" s="142"/>
      <c r="P92" s="142"/>
      <c r="Q92" s="142"/>
      <c r="R92" s="141" t="s">
        <v>135</v>
      </c>
      <c r="S92" s="142"/>
      <c r="T92" s="142"/>
    </row>
    <row r="93" spans="1:20" ht="13" customHeight="1">
      <c r="A93" s="138">
        <v>91</v>
      </c>
      <c r="B93" s="139" t="s">
        <v>225</v>
      </c>
      <c r="C93" s="139" t="str">
        <f>VLOOKUP(B93, '[2]Summary (from 2018 Autumn)'!$E$5:$F$136, 2, FALSE)</f>
        <v>Hong Kong Society</v>
      </c>
      <c r="D93" s="140">
        <v>2</v>
      </c>
      <c r="E93" s="140">
        <v>10</v>
      </c>
      <c r="F93" s="140" t="s">
        <v>247</v>
      </c>
      <c r="G93" s="141" t="s">
        <v>135</v>
      </c>
      <c r="H93" s="141"/>
      <c r="I93" s="142"/>
      <c r="J93" s="142"/>
      <c r="K93" s="142"/>
      <c r="L93" s="142"/>
      <c r="M93" s="141" t="s">
        <v>135</v>
      </c>
      <c r="N93" s="141"/>
      <c r="O93" s="142"/>
      <c r="P93" s="142"/>
      <c r="Q93" s="142"/>
      <c r="R93" s="142"/>
      <c r="S93" s="142"/>
      <c r="T93" s="142"/>
    </row>
    <row r="94" spans="1:20" ht="14.15" customHeight="1">
      <c r="A94" s="138">
        <v>92</v>
      </c>
      <c r="B94" s="139" t="s">
        <v>226</v>
      </c>
      <c r="C94" s="139" t="str">
        <f>VLOOKUP(B94, '[2]Summary (from 2018 Autumn)'!$E$5:$F$136, 2, FALSE)</f>
        <v>香港社會</v>
      </c>
      <c r="D94" s="140">
        <v>2</v>
      </c>
      <c r="E94" s="140">
        <v>10</v>
      </c>
      <c r="F94" s="140" t="s">
        <v>247</v>
      </c>
      <c r="G94" s="142"/>
      <c r="H94" s="142"/>
      <c r="I94" s="142"/>
      <c r="J94" s="141" t="s">
        <v>135</v>
      </c>
      <c r="K94" s="141"/>
      <c r="L94" s="142"/>
      <c r="M94" s="142"/>
      <c r="N94" s="142"/>
      <c r="O94" s="142"/>
      <c r="P94" s="141" t="s">
        <v>135</v>
      </c>
      <c r="Q94" s="141"/>
      <c r="R94" s="142"/>
      <c r="S94" s="142"/>
      <c r="T94" s="142"/>
    </row>
    <row r="95" spans="1:20" ht="13" customHeight="1">
      <c r="A95" s="138">
        <v>93</v>
      </c>
      <c r="B95" s="139" t="s">
        <v>227</v>
      </c>
      <c r="C95" s="139" t="str">
        <f>VLOOKUP(B95, '[2]Summary (from 2018 Autumn)'!$E$5:$F$136, 2, FALSE)</f>
        <v>Welfare, Crime and Society</v>
      </c>
      <c r="D95" s="140">
        <v>2</v>
      </c>
      <c r="E95" s="140">
        <v>20</v>
      </c>
      <c r="F95" s="140" t="s">
        <v>246</v>
      </c>
      <c r="G95" s="142"/>
      <c r="H95" s="142"/>
      <c r="I95" s="141" t="s">
        <v>135</v>
      </c>
      <c r="J95" s="142"/>
      <c r="K95" s="142"/>
      <c r="L95" s="141" t="s">
        <v>135</v>
      </c>
      <c r="M95" s="142"/>
      <c r="N95" s="142"/>
      <c r="O95" s="141" t="s">
        <v>135</v>
      </c>
      <c r="P95" s="142"/>
      <c r="Q95" s="142"/>
      <c r="R95" s="141" t="s">
        <v>135</v>
      </c>
      <c r="S95" s="142"/>
      <c r="T95" s="142"/>
    </row>
    <row r="96" spans="1:20" ht="14.15" customHeight="1">
      <c r="A96" s="138">
        <v>94</v>
      </c>
      <c r="B96" s="139" t="s">
        <v>228</v>
      </c>
      <c r="C96" s="139" t="str">
        <f>VLOOKUP(B96, '[2]Summary (from 2018 Autumn)'!$E$5:$F$136, 2, FALSE)</f>
        <v>Understanding Economics and Politics</v>
      </c>
      <c r="D96" s="140">
        <v>2</v>
      </c>
      <c r="E96" s="140">
        <v>10</v>
      </c>
      <c r="F96" s="140" t="s">
        <v>246</v>
      </c>
      <c r="G96" s="142"/>
      <c r="H96" s="142"/>
      <c r="I96" s="141" t="s">
        <v>135</v>
      </c>
      <c r="J96" s="142"/>
      <c r="K96" s="142"/>
      <c r="L96" s="141" t="s">
        <v>135</v>
      </c>
      <c r="M96" s="142"/>
      <c r="N96" s="142"/>
      <c r="O96" s="141" t="s">
        <v>135</v>
      </c>
      <c r="P96" s="142"/>
      <c r="Q96" s="142"/>
      <c r="R96" s="141" t="s">
        <v>135</v>
      </c>
      <c r="S96" s="142"/>
      <c r="T96" s="142"/>
    </row>
    <row r="97" spans="1:20" ht="13" customHeight="1">
      <c r="A97" s="138">
        <v>95</v>
      </c>
      <c r="B97" s="139" t="s">
        <v>229</v>
      </c>
      <c r="C97" s="139" t="str">
        <f>VLOOKUP(B97, '[2]Summary (from 2018 Autumn)'!$E$5:$F$136, 2, FALSE)</f>
        <v>社會科學基礎課程：經濟學與政治學</v>
      </c>
      <c r="D97" s="140">
        <v>2</v>
      </c>
      <c r="E97" s="140">
        <v>10</v>
      </c>
      <c r="F97" s="140" t="s">
        <v>246</v>
      </c>
      <c r="G97" s="142"/>
      <c r="H97" s="142"/>
      <c r="I97" s="141" t="s">
        <v>135</v>
      </c>
      <c r="J97" s="142"/>
      <c r="K97" s="142"/>
      <c r="L97" s="141" t="s">
        <v>135</v>
      </c>
      <c r="M97" s="142"/>
      <c r="N97" s="142"/>
      <c r="O97" s="141" t="s">
        <v>135</v>
      </c>
      <c r="P97" s="142"/>
      <c r="Q97" s="142"/>
      <c r="R97" s="141" t="s">
        <v>135</v>
      </c>
      <c r="S97" s="142"/>
      <c r="T97" s="142"/>
    </row>
    <row r="98" spans="1:20" ht="14.15" customHeight="1">
      <c r="A98" s="138">
        <v>96</v>
      </c>
      <c r="B98" s="139" t="s">
        <v>230</v>
      </c>
      <c r="C98" s="139" t="str">
        <f>VLOOKUP(B98, '[2]Summary (from 2018 Autumn)'!$E$5:$F$136, 2, FALSE)</f>
        <v>Psychology for Everyday Life</v>
      </c>
      <c r="D98" s="140">
        <v>1</v>
      </c>
      <c r="E98" s="140">
        <v>5</v>
      </c>
      <c r="F98" s="140" t="s">
        <v>246</v>
      </c>
      <c r="G98" s="142"/>
      <c r="H98" s="142"/>
      <c r="I98" s="141" t="s">
        <v>135</v>
      </c>
      <c r="J98" s="142"/>
      <c r="K98" s="142"/>
      <c r="L98" s="141" t="s">
        <v>135</v>
      </c>
      <c r="M98" s="142"/>
      <c r="N98" s="142"/>
      <c r="O98" s="141" t="s">
        <v>135</v>
      </c>
      <c r="P98" s="142"/>
      <c r="Q98" s="142"/>
      <c r="R98" s="141" t="s">
        <v>135</v>
      </c>
      <c r="S98" s="142"/>
      <c r="T98" s="142"/>
    </row>
    <row r="99" spans="1:20" ht="13.5" customHeight="1">
      <c r="A99" s="138">
        <v>97</v>
      </c>
      <c r="B99" s="139" t="s">
        <v>231</v>
      </c>
      <c r="C99" s="139" t="str">
        <f>VLOOKUP(B99, '[2]Summary (from 2018 Autumn)'!$E$5:$F$136, 2, FALSE)</f>
        <v>社會科學基礎課程：心理學</v>
      </c>
      <c r="D99" s="140">
        <v>1</v>
      </c>
      <c r="E99" s="140">
        <v>5</v>
      </c>
      <c r="F99" s="140" t="s">
        <v>247</v>
      </c>
      <c r="G99" s="141" t="s">
        <v>135</v>
      </c>
      <c r="H99" s="141"/>
      <c r="I99" s="142"/>
      <c r="J99" s="141" t="s">
        <v>135</v>
      </c>
      <c r="K99" s="141"/>
      <c r="L99" s="142"/>
      <c r="M99" s="141" t="s">
        <v>135</v>
      </c>
      <c r="N99" s="141"/>
      <c r="O99" s="142"/>
      <c r="P99" s="141" t="s">
        <v>135</v>
      </c>
      <c r="Q99" s="141"/>
      <c r="R99" s="142"/>
      <c r="S99" s="141" t="s">
        <v>135</v>
      </c>
      <c r="T99" s="141"/>
    </row>
    <row r="100" spans="1:20" ht="13" customHeight="1">
      <c r="A100" s="138">
        <v>98</v>
      </c>
      <c r="B100" s="139" t="s">
        <v>232</v>
      </c>
      <c r="C100" s="139" t="str">
        <f>VLOOKUP(B100, '[2]Summary (from 2018 Autumn)'!$E$5:$F$136, 2, FALSE)</f>
        <v>Understanding Sociology</v>
      </c>
      <c r="D100" s="140">
        <v>1</v>
      </c>
      <c r="E100" s="140">
        <v>5</v>
      </c>
      <c r="F100" s="140" t="s">
        <v>246</v>
      </c>
      <c r="G100" s="142"/>
      <c r="H100" s="142"/>
      <c r="I100" s="141" t="s">
        <v>135</v>
      </c>
      <c r="J100" s="142"/>
      <c r="K100" s="142"/>
      <c r="L100" s="141" t="s">
        <v>135</v>
      </c>
      <c r="M100" s="142"/>
      <c r="N100" s="142"/>
      <c r="O100" s="141" t="s">
        <v>135</v>
      </c>
      <c r="P100" s="142"/>
      <c r="Q100" s="142"/>
      <c r="R100" s="141" t="s">
        <v>135</v>
      </c>
      <c r="S100" s="142"/>
      <c r="T100" s="142"/>
    </row>
    <row r="101" spans="1:20" ht="14.15" customHeight="1">
      <c r="A101" s="138">
        <v>99</v>
      </c>
      <c r="B101" s="139" t="s">
        <v>233</v>
      </c>
      <c r="C101" s="139" t="str">
        <f>VLOOKUP(B101, '[2]Summary (from 2018 Autumn)'!$E$5:$F$136, 2, FALSE)</f>
        <v>社會科學基礎課程：社會學</v>
      </c>
      <c r="D101" s="140">
        <v>1</v>
      </c>
      <c r="E101" s="140">
        <v>5</v>
      </c>
      <c r="F101" s="140" t="s">
        <v>246</v>
      </c>
      <c r="G101" s="142"/>
      <c r="H101" s="142"/>
      <c r="I101" s="141" t="s">
        <v>135</v>
      </c>
      <c r="J101" s="142"/>
      <c r="K101" s="142"/>
      <c r="L101" s="141" t="s">
        <v>135</v>
      </c>
      <c r="M101" s="142"/>
      <c r="N101" s="142"/>
      <c r="O101" s="141" t="s">
        <v>135</v>
      </c>
      <c r="P101" s="142"/>
      <c r="Q101" s="142"/>
      <c r="R101" s="141" t="s">
        <v>135</v>
      </c>
      <c r="S101" s="142"/>
      <c r="T101" s="142"/>
    </row>
    <row r="102" spans="1:20" ht="13" customHeight="1">
      <c r="A102" s="138">
        <v>100</v>
      </c>
      <c r="B102" s="139" t="s">
        <v>234</v>
      </c>
      <c r="C102" s="139" t="str">
        <f>VLOOKUP(B102, '[2]Summary (from 2018 Autumn)'!$E$5:$F$136, 2, FALSE)</f>
        <v>Research Methods in Social Sciences</v>
      </c>
      <c r="D102" s="140">
        <v>2</v>
      </c>
      <c r="E102" s="140">
        <v>20</v>
      </c>
      <c r="F102" s="140" t="s">
        <v>247</v>
      </c>
      <c r="G102" s="141" t="s">
        <v>135</v>
      </c>
      <c r="H102" s="141"/>
      <c r="I102" s="142"/>
      <c r="J102" s="142"/>
      <c r="K102" s="142"/>
      <c r="L102" s="141" t="s">
        <v>135</v>
      </c>
      <c r="M102" s="142"/>
      <c r="N102" s="142"/>
      <c r="O102" s="142"/>
      <c r="P102" s="141" t="s">
        <v>135</v>
      </c>
      <c r="Q102" s="141"/>
      <c r="R102" s="142"/>
      <c r="S102" s="142"/>
      <c r="T102" s="142"/>
    </row>
    <row r="103" spans="1:20" ht="14.15" customHeight="1">
      <c r="A103" s="138">
        <v>101</v>
      </c>
      <c r="B103" s="139" t="s">
        <v>235</v>
      </c>
      <c r="C103" s="139" t="str">
        <f>VLOOKUP(B103, '[2]Summary (from 2018 Autumn)'!$E$5:$F$136, 2, FALSE)</f>
        <v>社會科學研究方法</v>
      </c>
      <c r="D103" s="140">
        <v>2</v>
      </c>
      <c r="E103" s="140">
        <v>20</v>
      </c>
      <c r="F103" s="140" t="s">
        <v>247</v>
      </c>
      <c r="G103" s="142"/>
      <c r="H103" s="142"/>
      <c r="I103" s="141" t="s">
        <v>135</v>
      </c>
      <c r="J103" s="142"/>
      <c r="K103" s="142"/>
      <c r="L103" s="142"/>
      <c r="M103" s="141" t="s">
        <v>135</v>
      </c>
      <c r="N103" s="141"/>
      <c r="O103" s="142"/>
      <c r="P103" s="142"/>
      <c r="Q103" s="142"/>
      <c r="R103" s="141" t="s">
        <v>135</v>
      </c>
      <c r="S103" s="142"/>
      <c r="T103" s="142"/>
    </row>
    <row r="104" spans="1:20" ht="13" customHeight="1">
      <c r="A104" s="138">
        <v>102</v>
      </c>
      <c r="B104" s="139" t="s">
        <v>236</v>
      </c>
      <c r="C104" s="139" t="str">
        <f>VLOOKUP(B104, '[2]Summary (from 2018 Autumn)'!$E$5:$F$136, 2, FALSE)</f>
        <v>翻譯導論</v>
      </c>
      <c r="D104" s="140">
        <v>2</v>
      </c>
      <c r="E104" s="140">
        <v>10</v>
      </c>
      <c r="F104" s="140" t="s">
        <v>246</v>
      </c>
      <c r="G104" s="142"/>
      <c r="H104" s="142"/>
      <c r="I104" s="141" t="s">
        <v>135</v>
      </c>
      <c r="J104" s="142"/>
      <c r="K104" s="142"/>
      <c r="L104" s="141" t="s">
        <v>135</v>
      </c>
      <c r="M104" s="142"/>
      <c r="N104" s="142"/>
      <c r="O104" s="141" t="s">
        <v>135</v>
      </c>
      <c r="P104" s="142"/>
      <c r="Q104" s="142"/>
      <c r="R104" s="141" t="s">
        <v>135</v>
      </c>
      <c r="S104" s="142"/>
      <c r="T104" s="142"/>
    </row>
    <row r="105" spans="1:20" ht="14.15" customHeight="1">
      <c r="A105" s="138">
        <v>103</v>
      </c>
      <c r="B105" s="139" t="s">
        <v>237</v>
      </c>
      <c r="C105" s="139" t="str">
        <f>VLOOKUP(B105, '[2]Summary (from 2018 Autumn)'!$E$5:$F$136, 2, FALSE)</f>
        <v>翻譯語言研究</v>
      </c>
      <c r="D105" s="140">
        <v>2</v>
      </c>
      <c r="E105" s="140">
        <v>10</v>
      </c>
      <c r="F105" s="140" t="s">
        <v>247</v>
      </c>
      <c r="G105" s="141" t="s">
        <v>135</v>
      </c>
      <c r="H105" s="141"/>
      <c r="I105" s="142"/>
      <c r="J105" s="141" t="s">
        <v>135</v>
      </c>
      <c r="K105" s="141"/>
      <c r="L105" s="142"/>
      <c r="M105" s="141" t="s">
        <v>135</v>
      </c>
      <c r="N105" s="141"/>
      <c r="O105" s="142"/>
      <c r="P105" s="141" t="s">
        <v>135</v>
      </c>
      <c r="Q105" s="141"/>
      <c r="R105" s="142"/>
      <c r="S105" s="142"/>
      <c r="T105" s="142"/>
    </row>
    <row r="106" spans="1:20" ht="13" customHeight="1">
      <c r="A106" s="138">
        <v>104</v>
      </c>
      <c r="B106" s="139" t="s">
        <v>238</v>
      </c>
      <c r="C106" s="139" t="str">
        <f>VLOOKUP(B106, '[2]Summary (from 2018 Autumn)'!$E$5:$F$136, 2, FALSE)</f>
        <v>譯文研究</v>
      </c>
      <c r="D106" s="140">
        <v>1</v>
      </c>
      <c r="E106" s="140">
        <v>5</v>
      </c>
      <c r="F106" s="140" t="s">
        <v>247</v>
      </c>
      <c r="G106" s="141" t="s">
        <v>135</v>
      </c>
      <c r="H106" s="141"/>
      <c r="I106" s="142"/>
      <c r="J106" s="141" t="s">
        <v>135</v>
      </c>
      <c r="K106" s="141"/>
      <c r="L106" s="142"/>
      <c r="M106" s="141" t="s">
        <v>135</v>
      </c>
      <c r="N106" s="141"/>
      <c r="O106" s="142"/>
      <c r="P106" s="141" t="s">
        <v>135</v>
      </c>
      <c r="Q106" s="141"/>
      <c r="R106" s="142"/>
      <c r="S106" s="141" t="s">
        <v>135</v>
      </c>
      <c r="T106" s="141"/>
    </row>
    <row r="107" spans="1:20" ht="14.15" customHeight="1">
      <c r="A107" s="138">
        <v>105</v>
      </c>
      <c r="B107" s="139" t="s">
        <v>239</v>
      </c>
      <c r="C107" s="139" t="str">
        <f>VLOOKUP(B107, '[2]Summary (from 2018 Autumn)'!$E$5:$F$136, 2, FALSE)</f>
        <v>傳譯基礎</v>
      </c>
      <c r="D107" s="140">
        <v>1</v>
      </c>
      <c r="E107" s="140">
        <v>5</v>
      </c>
      <c r="F107" s="140" t="s">
        <v>247</v>
      </c>
      <c r="G107" s="141" t="s">
        <v>135</v>
      </c>
      <c r="H107" s="141"/>
      <c r="I107" s="142"/>
      <c r="J107" s="141" t="s">
        <v>135</v>
      </c>
      <c r="K107" s="141"/>
      <c r="L107" s="142"/>
      <c r="M107" s="141" t="s">
        <v>135</v>
      </c>
      <c r="N107" s="141"/>
      <c r="O107" s="142"/>
      <c r="P107" s="141" t="s">
        <v>135</v>
      </c>
      <c r="Q107" s="141"/>
      <c r="R107" s="142"/>
      <c r="S107" s="141" t="s">
        <v>135</v>
      </c>
      <c r="T107" s="141"/>
    </row>
    <row r="108" spans="1:20" ht="13" customHeight="1">
      <c r="A108" s="138">
        <v>106</v>
      </c>
      <c r="B108" s="139" t="s">
        <v>240</v>
      </c>
      <c r="C108" s="139" t="str">
        <f>VLOOKUP(B108, '[2]Summary (from 2018 Autumn)'!$E$5:$F$136, 2, FALSE)</f>
        <v>Culture and Translation</v>
      </c>
      <c r="D108" s="140">
        <v>2</v>
      </c>
      <c r="E108" s="140">
        <v>10</v>
      </c>
      <c r="F108" s="140" t="s">
        <v>247</v>
      </c>
      <c r="G108" s="141" t="s">
        <v>135</v>
      </c>
      <c r="H108" s="141"/>
      <c r="I108" s="142"/>
      <c r="J108" s="142"/>
      <c r="K108" s="142"/>
      <c r="L108" s="141" t="s">
        <v>135</v>
      </c>
      <c r="M108" s="142"/>
      <c r="N108" s="142"/>
      <c r="O108" s="142"/>
      <c r="P108" s="141" t="s">
        <v>135</v>
      </c>
      <c r="Q108" s="141"/>
      <c r="R108" s="142"/>
      <c r="S108" s="142"/>
      <c r="T108" s="142"/>
    </row>
    <row r="109" spans="1:20" ht="14.15" customHeight="1">
      <c r="A109" s="138">
        <v>107</v>
      </c>
      <c r="B109" s="139" t="s">
        <v>241</v>
      </c>
      <c r="C109" s="139" t="str">
        <f>VLOOKUP(B109, '[2]Summary (from 2018 Autumn)'!$E$5:$F$136, 2, FALSE)</f>
        <v>實用翻譯1（法律及商業）</v>
      </c>
      <c r="D109" s="140">
        <v>2</v>
      </c>
      <c r="E109" s="140">
        <v>10</v>
      </c>
      <c r="F109" s="140" t="s">
        <v>246</v>
      </c>
      <c r="G109" s="142"/>
      <c r="H109" s="142"/>
      <c r="I109" s="141" t="s">
        <v>135</v>
      </c>
      <c r="J109" s="142"/>
      <c r="K109" s="142"/>
      <c r="L109" s="141" t="s">
        <v>135</v>
      </c>
      <c r="M109" s="142"/>
      <c r="N109" s="142"/>
      <c r="O109" s="141" t="s">
        <v>135</v>
      </c>
      <c r="P109" s="142"/>
      <c r="Q109" s="142"/>
      <c r="R109" s="141" t="s">
        <v>135</v>
      </c>
      <c r="S109" s="142"/>
      <c r="T109" s="142"/>
    </row>
    <row r="110" spans="1:20" ht="13" customHeight="1">
      <c r="A110" s="138">
        <v>108</v>
      </c>
      <c r="B110" s="139" t="s">
        <v>242</v>
      </c>
      <c r="C110" s="139" t="str">
        <f>VLOOKUP(B110, '[2]Summary (from 2018 Autumn)'!$E$5:$F$136, 2, FALSE)</f>
        <v>實用翻譯2（公共行政及傳播媒介）</v>
      </c>
      <c r="D110" s="140">
        <v>2</v>
      </c>
      <c r="E110" s="140">
        <v>10</v>
      </c>
      <c r="F110" s="140" t="s">
        <v>246</v>
      </c>
      <c r="G110" s="142"/>
      <c r="H110" s="142"/>
      <c r="I110" s="141" t="s">
        <v>135</v>
      </c>
      <c r="J110" s="142"/>
      <c r="K110" s="142"/>
      <c r="L110" s="141" t="s">
        <v>135</v>
      </c>
      <c r="M110" s="142"/>
      <c r="N110" s="142"/>
      <c r="O110" s="141" t="s">
        <v>135</v>
      </c>
      <c r="P110" s="142"/>
      <c r="Q110" s="142"/>
      <c r="R110" s="141" t="s">
        <v>135</v>
      </c>
      <c r="S110" s="142"/>
      <c r="T110" s="142"/>
    </row>
    <row r="111" spans="1:20" ht="14.15" customHeight="1">
      <c r="A111" s="138">
        <v>109</v>
      </c>
      <c r="B111" s="139" t="s">
        <v>243</v>
      </c>
      <c r="C111" s="139" t="str">
        <f>VLOOKUP(B111, '[2]Summary (from 2018 Autumn)'!$E$5:$F$136, 2, FALSE)</f>
        <v>高級傳譯</v>
      </c>
      <c r="D111" s="140">
        <v>2</v>
      </c>
      <c r="E111" s="140">
        <v>10</v>
      </c>
      <c r="F111" s="140" t="s">
        <v>247</v>
      </c>
      <c r="G111" s="141" t="s">
        <v>135</v>
      </c>
      <c r="H111" s="141"/>
      <c r="I111" s="142"/>
      <c r="J111" s="142"/>
      <c r="K111" s="142"/>
      <c r="L111" s="141" t="s">
        <v>135</v>
      </c>
      <c r="M111" s="142"/>
      <c r="N111" s="142"/>
      <c r="O111" s="142"/>
      <c r="P111" s="141" t="s">
        <v>135</v>
      </c>
      <c r="Q111" s="141"/>
      <c r="R111" s="142"/>
      <c r="S111" s="142"/>
      <c r="T111" s="142"/>
    </row>
    <row r="112" spans="1:20" ht="13" customHeight="1">
      <c r="A112" s="138">
        <v>110</v>
      </c>
      <c r="B112" s="139" t="s">
        <v>244</v>
      </c>
      <c r="C112" s="139" t="str">
        <f>VLOOKUP(B112, '[2]Summary (from 2018 Autumn)'!$E$5:$F$136, 2, FALSE)</f>
        <v>翻譯專題研究</v>
      </c>
      <c r="D112" s="140">
        <v>2</v>
      </c>
      <c r="E112" s="140">
        <v>10</v>
      </c>
      <c r="F112" s="140" t="s">
        <v>247</v>
      </c>
      <c r="G112" s="142"/>
      <c r="H112" s="142"/>
      <c r="I112" s="141" t="s">
        <v>135</v>
      </c>
      <c r="J112" s="142"/>
      <c r="K112" s="142"/>
      <c r="L112" s="142"/>
      <c r="M112" s="141" t="s">
        <v>135</v>
      </c>
      <c r="N112" s="141"/>
      <c r="O112" s="142"/>
      <c r="P112" s="142"/>
      <c r="Q112" s="142"/>
      <c r="R112" s="141" t="s">
        <v>135</v>
      </c>
      <c r="S112" s="142"/>
      <c r="T112" s="142"/>
    </row>
    <row r="113" spans="1:20" ht="14.5">
      <c r="A113" s="185">
        <v>111</v>
      </c>
      <c r="B113" s="186" t="s">
        <v>44</v>
      </c>
      <c r="C113" s="187" t="s">
        <v>45</v>
      </c>
      <c r="D113" s="188">
        <v>2</v>
      </c>
      <c r="E113" s="189">
        <v>10</v>
      </c>
      <c r="F113" s="190" t="s">
        <v>135</v>
      </c>
      <c r="G113" s="191"/>
      <c r="H113" s="191"/>
      <c r="I113" s="192" t="s">
        <v>135</v>
      </c>
      <c r="J113" s="191"/>
      <c r="K113" s="191"/>
      <c r="L113" s="192" t="s">
        <v>135</v>
      </c>
      <c r="M113" s="191"/>
      <c r="N113" s="191"/>
      <c r="O113" s="192" t="s">
        <v>135</v>
      </c>
      <c r="P113" s="191"/>
      <c r="Q113" s="191"/>
      <c r="R113" s="191"/>
      <c r="S113" s="193"/>
      <c r="T113" s="188"/>
    </row>
    <row r="114" spans="1:20" ht="14.5">
      <c r="A114" s="185">
        <v>112</v>
      </c>
      <c r="B114" s="186" t="s">
        <v>271</v>
      </c>
      <c r="C114" s="187" t="s">
        <v>272</v>
      </c>
      <c r="D114" s="188">
        <v>1</v>
      </c>
      <c r="E114" s="189">
        <v>5</v>
      </c>
      <c r="F114" s="194"/>
      <c r="G114" s="191"/>
      <c r="H114" s="191"/>
      <c r="I114" s="191"/>
      <c r="J114" s="192" t="s">
        <v>135</v>
      </c>
      <c r="K114" s="191"/>
      <c r="L114" s="191"/>
      <c r="M114" s="191"/>
      <c r="N114" s="191"/>
      <c r="O114" s="191"/>
      <c r="P114" s="192" t="s">
        <v>135</v>
      </c>
      <c r="Q114" s="191"/>
      <c r="R114" s="191"/>
      <c r="S114" s="193"/>
      <c r="T114" s="188"/>
    </row>
    <row r="115" spans="1:20" ht="14.5">
      <c r="A115" s="185">
        <v>113</v>
      </c>
      <c r="B115" s="186" t="s">
        <v>38</v>
      </c>
      <c r="C115" s="187" t="s">
        <v>39</v>
      </c>
      <c r="D115" s="188">
        <v>1</v>
      </c>
      <c r="E115" s="189">
        <v>5</v>
      </c>
      <c r="F115" s="190" t="s">
        <v>135</v>
      </c>
      <c r="G115" s="192" t="s">
        <v>135</v>
      </c>
      <c r="H115" s="191"/>
      <c r="I115" s="192" t="s">
        <v>135</v>
      </c>
      <c r="J115" s="192" t="s">
        <v>135</v>
      </c>
      <c r="K115" s="191"/>
      <c r="L115" s="192" t="s">
        <v>135</v>
      </c>
      <c r="M115" s="192" t="s">
        <v>135</v>
      </c>
      <c r="N115" s="191"/>
      <c r="O115" s="192" t="s">
        <v>135</v>
      </c>
      <c r="P115" s="191"/>
      <c r="Q115" s="191"/>
      <c r="R115" s="192" t="s">
        <v>135</v>
      </c>
      <c r="S115" s="193"/>
      <c r="T115" s="188"/>
    </row>
    <row r="116" spans="1:20">
      <c r="A116" s="185">
        <v>114</v>
      </c>
      <c r="B116" s="186" t="s">
        <v>46</v>
      </c>
      <c r="C116" s="187" t="s">
        <v>47</v>
      </c>
      <c r="D116" s="188">
        <v>2</v>
      </c>
      <c r="E116" s="189">
        <v>10</v>
      </c>
      <c r="F116" s="190" t="s">
        <v>135</v>
      </c>
      <c r="G116" s="195"/>
      <c r="H116" s="195"/>
      <c r="I116" s="192" t="s">
        <v>135</v>
      </c>
      <c r="J116" s="195"/>
      <c r="K116" s="195"/>
      <c r="L116" s="192" t="s">
        <v>135</v>
      </c>
      <c r="M116" s="195"/>
      <c r="N116" s="195"/>
      <c r="O116" s="192" t="s">
        <v>135</v>
      </c>
      <c r="P116" s="195"/>
      <c r="Q116" s="195"/>
      <c r="R116" s="192" t="s">
        <v>135</v>
      </c>
      <c r="S116" s="196"/>
      <c r="T116" s="188"/>
    </row>
    <row r="117" spans="1:20" ht="14.5">
      <c r="A117" s="185">
        <v>115</v>
      </c>
      <c r="B117" s="186" t="s">
        <v>276</v>
      </c>
      <c r="C117" s="187" t="s">
        <v>277</v>
      </c>
      <c r="D117" s="188">
        <v>1</v>
      </c>
      <c r="E117" s="189">
        <v>5</v>
      </c>
      <c r="F117" s="194"/>
      <c r="G117" s="191"/>
      <c r="H117" s="191"/>
      <c r="I117" s="191"/>
      <c r="J117" s="192" t="s">
        <v>135</v>
      </c>
      <c r="K117" s="191"/>
      <c r="L117" s="191"/>
      <c r="M117" s="191"/>
      <c r="N117" s="191"/>
      <c r="O117" s="191"/>
      <c r="P117" s="192" t="s">
        <v>135</v>
      </c>
      <c r="Q117" s="191"/>
      <c r="R117" s="191"/>
      <c r="S117" s="193"/>
      <c r="T117" s="188"/>
    </row>
    <row r="118" spans="1:20" ht="14.5">
      <c r="A118" s="185">
        <v>116</v>
      </c>
      <c r="B118" s="186" t="s">
        <v>278</v>
      </c>
      <c r="C118" s="187" t="s">
        <v>266</v>
      </c>
      <c r="D118" s="188">
        <v>1</v>
      </c>
      <c r="E118" s="189">
        <v>5</v>
      </c>
      <c r="F118" s="190" t="s">
        <v>135</v>
      </c>
      <c r="G118" s="191"/>
      <c r="H118" s="191"/>
      <c r="I118" s="191"/>
      <c r="J118" s="191"/>
      <c r="K118" s="191"/>
      <c r="L118" s="192" t="s">
        <v>135</v>
      </c>
      <c r="M118" s="191"/>
      <c r="N118" s="191"/>
      <c r="O118" s="191"/>
      <c r="P118" s="191"/>
      <c r="Q118" s="191"/>
      <c r="R118" s="192" t="s">
        <v>135</v>
      </c>
      <c r="S118" s="193"/>
      <c r="T118" s="188"/>
    </row>
    <row r="119" spans="1:20" ht="14.5">
      <c r="A119" s="185">
        <v>117</v>
      </c>
      <c r="B119" s="186" t="s">
        <v>279</v>
      </c>
      <c r="C119" s="197" t="s">
        <v>280</v>
      </c>
      <c r="D119" s="188">
        <v>2</v>
      </c>
      <c r="E119" s="189">
        <v>10</v>
      </c>
      <c r="F119" s="190" t="s">
        <v>135</v>
      </c>
      <c r="G119" s="191"/>
      <c r="H119" s="191"/>
      <c r="I119" s="192" t="s">
        <v>135</v>
      </c>
      <c r="J119" s="191"/>
      <c r="K119" s="191"/>
      <c r="L119" s="191"/>
      <c r="M119" s="191"/>
      <c r="N119" s="191"/>
      <c r="O119" s="192" t="s">
        <v>135</v>
      </c>
      <c r="P119" s="191"/>
      <c r="Q119" s="191"/>
      <c r="R119" s="191"/>
      <c r="S119" s="193"/>
      <c r="T119" s="188"/>
    </row>
    <row r="120" spans="1:20" ht="14.5">
      <c r="A120" s="185">
        <v>118</v>
      </c>
      <c r="B120" s="186" t="s">
        <v>281</v>
      </c>
      <c r="C120" s="197" t="s">
        <v>282</v>
      </c>
      <c r="D120" s="188">
        <v>1</v>
      </c>
      <c r="E120" s="189">
        <v>5</v>
      </c>
      <c r="F120" s="190" t="s">
        <v>135</v>
      </c>
      <c r="G120" s="191"/>
      <c r="H120" s="191"/>
      <c r="I120" s="192" t="s">
        <v>135</v>
      </c>
      <c r="J120" s="191"/>
      <c r="K120" s="191"/>
      <c r="L120" s="192" t="s">
        <v>135</v>
      </c>
      <c r="M120" s="191"/>
      <c r="N120" s="191"/>
      <c r="O120" s="192" t="s">
        <v>135</v>
      </c>
      <c r="P120" s="191"/>
      <c r="Q120" s="191"/>
      <c r="R120" s="191"/>
      <c r="S120" s="193"/>
      <c r="T120" s="188"/>
    </row>
    <row r="121" spans="1:20" ht="14.5">
      <c r="A121" s="185">
        <v>119</v>
      </c>
      <c r="B121" s="186" t="s">
        <v>90</v>
      </c>
      <c r="C121" s="197" t="s">
        <v>83</v>
      </c>
      <c r="D121" s="188">
        <v>1</v>
      </c>
      <c r="E121" s="189">
        <v>5</v>
      </c>
      <c r="F121" s="194"/>
      <c r="G121" s="192" t="s">
        <v>135</v>
      </c>
      <c r="H121" s="191"/>
      <c r="I121" s="191"/>
      <c r="J121" s="192" t="s">
        <v>135</v>
      </c>
      <c r="K121" s="191"/>
      <c r="L121" s="191"/>
      <c r="M121" s="192" t="s">
        <v>135</v>
      </c>
      <c r="N121" s="191"/>
      <c r="O121" s="191"/>
      <c r="P121" s="192" t="s">
        <v>135</v>
      </c>
      <c r="Q121" s="191"/>
      <c r="R121" s="191"/>
      <c r="S121" s="193"/>
      <c r="T121" s="188"/>
    </row>
    <row r="122" spans="1:20" ht="14.5">
      <c r="A122" s="185">
        <v>120</v>
      </c>
      <c r="B122" s="186" t="s">
        <v>86</v>
      </c>
      <c r="C122" s="197" t="s">
        <v>56</v>
      </c>
      <c r="D122" s="188">
        <v>1</v>
      </c>
      <c r="E122" s="189">
        <v>5</v>
      </c>
      <c r="F122" s="190" t="s">
        <v>135</v>
      </c>
      <c r="G122" s="192" t="s">
        <v>135</v>
      </c>
      <c r="H122" s="191"/>
      <c r="I122" s="192" t="s">
        <v>135</v>
      </c>
      <c r="J122" s="192" t="s">
        <v>135</v>
      </c>
      <c r="K122" s="191"/>
      <c r="L122" s="192" t="s">
        <v>135</v>
      </c>
      <c r="M122" s="192" t="s">
        <v>135</v>
      </c>
      <c r="N122" s="191"/>
      <c r="O122" s="191"/>
      <c r="P122" s="192" t="s">
        <v>135</v>
      </c>
      <c r="Q122" s="191"/>
      <c r="R122" s="191"/>
      <c r="S122" s="198" t="s">
        <v>135</v>
      </c>
      <c r="T122" s="188"/>
    </row>
    <row r="123" spans="1:20" ht="14.5">
      <c r="A123" s="185">
        <v>121</v>
      </c>
      <c r="B123" s="186" t="s">
        <v>283</v>
      </c>
      <c r="C123" s="187" t="s">
        <v>284</v>
      </c>
      <c r="D123" s="188">
        <v>1</v>
      </c>
      <c r="E123" s="189">
        <v>5</v>
      </c>
      <c r="F123" s="190" t="s">
        <v>135</v>
      </c>
      <c r="G123" s="191"/>
      <c r="H123" s="191"/>
      <c r="I123" s="192" t="s">
        <v>135</v>
      </c>
      <c r="J123" s="191"/>
      <c r="K123" s="191"/>
      <c r="L123" s="192" t="s">
        <v>135</v>
      </c>
      <c r="M123" s="191"/>
      <c r="N123" s="191"/>
      <c r="O123" s="192" t="s">
        <v>135</v>
      </c>
      <c r="P123" s="191"/>
      <c r="Q123" s="191"/>
      <c r="R123" s="192" t="s">
        <v>135</v>
      </c>
      <c r="S123" s="193"/>
      <c r="T123" s="188"/>
    </row>
    <row r="124" spans="1:20" ht="14.5">
      <c r="A124" s="185">
        <v>122</v>
      </c>
      <c r="B124" s="186" t="s">
        <v>285</v>
      </c>
      <c r="C124" s="197" t="s">
        <v>286</v>
      </c>
      <c r="D124" s="188">
        <v>2</v>
      </c>
      <c r="E124" s="189">
        <v>10</v>
      </c>
      <c r="F124" s="190" t="s">
        <v>135</v>
      </c>
      <c r="G124" s="191"/>
      <c r="H124" s="191"/>
      <c r="I124" s="192" t="s">
        <v>135</v>
      </c>
      <c r="J124" s="191"/>
      <c r="K124" s="191"/>
      <c r="L124" s="192" t="s">
        <v>135</v>
      </c>
      <c r="M124" s="191"/>
      <c r="N124" s="191"/>
      <c r="O124" s="192" t="s">
        <v>135</v>
      </c>
      <c r="P124" s="191"/>
      <c r="Q124" s="191"/>
      <c r="R124" s="192" t="s">
        <v>135</v>
      </c>
      <c r="S124" s="193"/>
      <c r="T124" s="188"/>
    </row>
    <row r="125" spans="1:20" ht="14.5">
      <c r="A125" s="185">
        <v>123</v>
      </c>
      <c r="B125" s="186" t="s">
        <v>287</v>
      </c>
      <c r="C125" s="197" t="s">
        <v>288</v>
      </c>
      <c r="D125" s="188">
        <v>2</v>
      </c>
      <c r="E125" s="189">
        <v>10</v>
      </c>
      <c r="F125" s="190" t="s">
        <v>135</v>
      </c>
      <c r="G125" s="191"/>
      <c r="H125" s="191"/>
      <c r="I125" s="192" t="s">
        <v>135</v>
      </c>
      <c r="J125" s="191"/>
      <c r="K125" s="191"/>
      <c r="L125" s="192" t="s">
        <v>135</v>
      </c>
      <c r="M125" s="191"/>
      <c r="N125" s="191"/>
      <c r="O125" s="192" t="s">
        <v>135</v>
      </c>
      <c r="P125" s="191"/>
      <c r="Q125" s="191"/>
      <c r="R125" s="192" t="s">
        <v>135</v>
      </c>
      <c r="S125" s="193"/>
      <c r="T125" s="188"/>
    </row>
    <row r="126" spans="1:20" ht="14.5">
      <c r="A126" s="185">
        <v>124</v>
      </c>
      <c r="B126" s="186" t="s">
        <v>57</v>
      </c>
      <c r="C126" s="197" t="s">
        <v>58</v>
      </c>
      <c r="D126" s="188">
        <v>1</v>
      </c>
      <c r="E126" s="189">
        <v>5</v>
      </c>
      <c r="F126" s="190" t="s">
        <v>135</v>
      </c>
      <c r="G126" s="191"/>
      <c r="H126" s="192" t="s">
        <v>135</v>
      </c>
      <c r="I126" s="192" t="s">
        <v>135</v>
      </c>
      <c r="J126" s="191"/>
      <c r="K126" s="192" t="s">
        <v>135</v>
      </c>
      <c r="L126" s="191"/>
      <c r="M126" s="191"/>
      <c r="N126" s="192" t="s">
        <v>135</v>
      </c>
      <c r="O126" s="191"/>
      <c r="P126" s="191"/>
      <c r="Q126" s="192" t="s">
        <v>135</v>
      </c>
      <c r="R126" s="191"/>
      <c r="S126" s="193"/>
      <c r="T126" s="188"/>
    </row>
    <row r="127" spans="1:20" ht="14.5">
      <c r="A127" s="185">
        <v>125</v>
      </c>
      <c r="B127" s="199" t="s">
        <v>289</v>
      </c>
      <c r="C127" s="200" t="s">
        <v>290</v>
      </c>
      <c r="D127" s="201">
        <v>1</v>
      </c>
      <c r="E127" s="202">
        <v>5</v>
      </c>
      <c r="F127" s="203" t="s">
        <v>135</v>
      </c>
      <c r="G127" s="204"/>
      <c r="H127" s="204"/>
      <c r="I127" s="205" t="s">
        <v>135</v>
      </c>
      <c r="J127" s="204"/>
      <c r="K127" s="204"/>
      <c r="L127" s="205" t="s">
        <v>135</v>
      </c>
      <c r="M127" s="204"/>
      <c r="N127" s="204"/>
      <c r="O127" s="205" t="s">
        <v>135</v>
      </c>
      <c r="P127" s="204"/>
      <c r="Q127" s="204"/>
      <c r="R127" s="204"/>
      <c r="S127" s="206"/>
      <c r="T127" s="201"/>
    </row>
    <row r="128" spans="1:20">
      <c r="A128" s="207">
        <v>126</v>
      </c>
      <c r="B128" s="228" t="s">
        <v>291</v>
      </c>
      <c r="C128" s="228" t="s">
        <v>292</v>
      </c>
      <c r="D128" s="188">
        <v>2</v>
      </c>
      <c r="E128" s="188">
        <v>10</v>
      </c>
      <c r="F128" s="205" t="s">
        <v>135</v>
      </c>
      <c r="G128" s="188"/>
      <c r="H128" s="188"/>
      <c r="I128" s="205" t="s">
        <v>135</v>
      </c>
      <c r="J128" s="188"/>
      <c r="K128" s="188"/>
      <c r="L128" s="205" t="s">
        <v>135</v>
      </c>
      <c r="M128" s="188"/>
      <c r="N128" s="188"/>
      <c r="O128" s="205" t="s">
        <v>135</v>
      </c>
      <c r="P128" s="188"/>
      <c r="Q128" s="188"/>
      <c r="R128" s="205" t="s">
        <v>135</v>
      </c>
      <c r="S128" s="188"/>
      <c r="T128" s="188"/>
    </row>
    <row r="129" spans="1:20">
      <c r="A129" s="207">
        <v>127</v>
      </c>
      <c r="B129" s="228" t="s">
        <v>293</v>
      </c>
      <c r="C129" s="228" t="s">
        <v>294</v>
      </c>
      <c r="D129" s="188">
        <v>1</v>
      </c>
      <c r="E129" s="188">
        <v>5</v>
      </c>
      <c r="F129" s="205" t="s">
        <v>135</v>
      </c>
      <c r="G129" s="188"/>
      <c r="H129" s="188"/>
      <c r="I129" s="205" t="s">
        <v>135</v>
      </c>
      <c r="J129" s="188"/>
      <c r="K129" s="188"/>
      <c r="L129" s="205" t="s">
        <v>135</v>
      </c>
      <c r="M129" s="188"/>
      <c r="N129" s="188"/>
      <c r="O129" s="205" t="s">
        <v>135</v>
      </c>
      <c r="P129" s="188"/>
      <c r="Q129" s="188"/>
      <c r="R129" s="205" t="s">
        <v>135</v>
      </c>
      <c r="S129" s="188"/>
      <c r="T129" s="188"/>
    </row>
    <row r="130" spans="1:20">
      <c r="A130" s="207">
        <v>128</v>
      </c>
      <c r="B130" s="228" t="s">
        <v>260</v>
      </c>
      <c r="C130" s="228" t="s">
        <v>261</v>
      </c>
      <c r="D130" s="188">
        <v>2</v>
      </c>
      <c r="E130" s="188">
        <v>10</v>
      </c>
      <c r="F130" s="205" t="s">
        <v>135</v>
      </c>
      <c r="G130" s="205"/>
      <c r="H130" s="188"/>
      <c r="I130" s="205" t="s">
        <v>135</v>
      </c>
      <c r="J130" s="205"/>
      <c r="K130" s="188"/>
      <c r="L130" s="205" t="s">
        <v>135</v>
      </c>
      <c r="M130" s="188"/>
      <c r="N130" s="188"/>
      <c r="O130" s="188"/>
      <c r="P130" s="188"/>
      <c r="Q130" s="188"/>
      <c r="R130" s="188"/>
      <c r="S130" s="188"/>
      <c r="T130" s="188"/>
    </row>
    <row r="131" spans="1:20" ht="14.5">
      <c r="A131" s="207">
        <v>129</v>
      </c>
      <c r="B131" s="208" t="s">
        <v>52</v>
      </c>
      <c r="C131" s="208" t="s">
        <v>53</v>
      </c>
      <c r="D131" s="188">
        <v>1</v>
      </c>
      <c r="E131" s="188">
        <v>5</v>
      </c>
      <c r="F131" s="194"/>
      <c r="G131" s="205" t="s">
        <v>135</v>
      </c>
      <c r="H131" s="191"/>
      <c r="I131" s="205" t="s">
        <v>135</v>
      </c>
      <c r="J131" s="191"/>
      <c r="K131" s="191"/>
      <c r="L131" s="205" t="s">
        <v>135</v>
      </c>
      <c r="M131" s="191"/>
      <c r="N131" s="191"/>
      <c r="O131" s="205" t="s">
        <v>135</v>
      </c>
      <c r="P131" s="191"/>
      <c r="Q131" s="191"/>
      <c r="R131" s="191"/>
      <c r="S131" s="193"/>
      <c r="T131" s="188"/>
    </row>
    <row r="132" spans="1:20" ht="14.5">
      <c r="A132" s="207">
        <v>130</v>
      </c>
      <c r="B132" s="208" t="s">
        <v>267</v>
      </c>
      <c r="C132" s="208" t="s">
        <v>295</v>
      </c>
      <c r="D132" s="188">
        <v>1</v>
      </c>
      <c r="E132" s="188">
        <v>5</v>
      </c>
      <c r="F132" s="194"/>
      <c r="G132" s="205" t="s">
        <v>135</v>
      </c>
      <c r="H132" s="191"/>
      <c r="I132" s="204"/>
      <c r="J132" s="204"/>
      <c r="K132" s="204"/>
      <c r="L132" s="204"/>
      <c r="M132" s="205" t="s">
        <v>135</v>
      </c>
      <c r="N132" s="204"/>
      <c r="O132" s="204"/>
      <c r="P132" s="204"/>
      <c r="Q132" s="204"/>
      <c r="R132" s="204"/>
      <c r="S132" s="193"/>
      <c r="T132" s="188"/>
    </row>
    <row r="133" spans="1:20" ht="14.5">
      <c r="A133" s="207">
        <v>131</v>
      </c>
      <c r="B133" s="208" t="s">
        <v>270</v>
      </c>
      <c r="C133" s="208" t="s">
        <v>269</v>
      </c>
      <c r="D133" s="188">
        <v>1</v>
      </c>
      <c r="E133" s="188">
        <v>5</v>
      </c>
      <c r="F133" s="194"/>
      <c r="G133" s="191"/>
      <c r="H133" s="193"/>
      <c r="I133" s="209" t="s">
        <v>135</v>
      </c>
      <c r="J133" s="210"/>
      <c r="K133" s="210"/>
      <c r="L133" s="210"/>
      <c r="M133" s="210"/>
      <c r="N133" s="210"/>
      <c r="O133" s="209" t="s">
        <v>135</v>
      </c>
      <c r="P133" s="210"/>
      <c r="Q133" s="210"/>
      <c r="R133" s="209" t="s">
        <v>135</v>
      </c>
      <c r="S133" s="211"/>
      <c r="T133" s="188"/>
    </row>
  </sheetData>
  <autoFilter ref="A2:S112"/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4CAF7EC50674489719C3380F2481E" ma:contentTypeVersion="14" ma:contentTypeDescription="Create a new document." ma:contentTypeScope="" ma:versionID="89d4cceadbfc9e783fc37f4a8dc8c394">
  <xsd:schema xmlns:xsd="http://www.w3.org/2001/XMLSchema" xmlns:xs="http://www.w3.org/2001/XMLSchema" xmlns:p="http://schemas.microsoft.com/office/2006/metadata/properties" xmlns:ns3="dfcebce6-2f3b-4078-9e30-9fc9c2cd9d73" xmlns:ns4="daffa9bd-1a31-44e8-800d-dd5bc97b4de2" targetNamespace="http://schemas.microsoft.com/office/2006/metadata/properties" ma:root="true" ma:fieldsID="28fec4b49f6c1bce5f29015b2a3fd14a" ns3:_="" ns4:_="">
    <xsd:import namespace="dfcebce6-2f3b-4078-9e30-9fc9c2cd9d73"/>
    <xsd:import namespace="daffa9bd-1a31-44e8-800d-dd5bc97b4d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ebce6-2f3b-4078-9e30-9fc9c2cd9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fa9bd-1a31-44e8-800d-dd5bc97b4d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28D7E-CD21-467C-8BFB-94E2F3956C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7961D-C410-4E49-B84B-302143248999}">
  <ds:schemaRefs>
    <ds:schemaRef ds:uri="http://schemas.openxmlformats.org/package/2006/metadata/core-properties"/>
    <ds:schemaRef ds:uri="http://purl.org/dc/dcmitype/"/>
    <ds:schemaRef ds:uri="http://purl.org/dc/elements/1.1/"/>
    <ds:schemaRef ds:uri="dfcebce6-2f3b-4078-9e30-9fc9c2cd9d7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daffa9bd-1a31-44e8-800d-dd5bc97b4de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A71632-051C-4546-A861-404ABFDA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cebce6-2f3b-4078-9e30-9fc9c2cd9d73"/>
    <ds:schemaRef ds:uri="daffa9bd-1a31-44e8-800d-dd5bc97b4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建議科目註冊計劃</vt:lpstr>
      <vt:lpstr>科目開設時間表</vt:lpstr>
      <vt:lpstr>學業規劃表</vt:lpstr>
      <vt:lpstr>All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CHOI Bik Yee</dc:creator>
  <cp:lastModifiedBy>ouhk</cp:lastModifiedBy>
  <cp:lastPrinted>2022-04-01T03:03:38Z</cp:lastPrinted>
  <dcterms:created xsi:type="dcterms:W3CDTF">2022-03-23T04:50:45Z</dcterms:created>
  <dcterms:modified xsi:type="dcterms:W3CDTF">2022-07-06T06:46:20Z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0x010100AC64CAF7EC50674489719C3380F2481E</vt:lpwstr>
  </property>
</Properties>
</file>